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5" yWindow="510" windowWidth="22710" windowHeight="89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292" i="1"/>
  <c r="I288"/>
  <c r="G288"/>
  <c r="I287"/>
  <c r="H287"/>
  <c r="H286"/>
  <c r="G286"/>
  <c r="F286"/>
  <c r="E286"/>
  <c r="D286"/>
  <c r="C286"/>
  <c r="I285"/>
  <c r="H285"/>
  <c r="I284"/>
  <c r="H284"/>
  <c r="I283"/>
  <c r="H283"/>
  <c r="I282"/>
  <c r="H282"/>
  <c r="I281"/>
  <c r="H281"/>
  <c r="I280"/>
  <c r="H280"/>
  <c r="I279"/>
  <c r="H279"/>
  <c r="I278"/>
  <c r="H278"/>
  <c r="I277"/>
  <c r="H277"/>
  <c r="I276"/>
  <c r="G276"/>
  <c r="H276" s="1"/>
  <c r="F276"/>
  <c r="E276"/>
  <c r="E275" s="1"/>
  <c r="D276"/>
  <c r="C276"/>
  <c r="C275" s="1"/>
  <c r="F275"/>
  <c r="I275" s="1"/>
  <c r="D275"/>
  <c r="I273"/>
  <c r="H273"/>
  <c r="I272"/>
  <c r="H272"/>
  <c r="I271"/>
  <c r="H271"/>
  <c r="I270"/>
  <c r="G270"/>
  <c r="H270" s="1"/>
  <c r="F270"/>
  <c r="E270"/>
  <c r="E268" s="1"/>
  <c r="D270"/>
  <c r="C270"/>
  <c r="C268" s="1"/>
  <c r="I269"/>
  <c r="H269"/>
  <c r="F268"/>
  <c r="I268" s="1"/>
  <c r="D268"/>
  <c r="I267"/>
  <c r="H267"/>
  <c r="I266"/>
  <c r="H266"/>
  <c r="I265"/>
  <c r="H265"/>
  <c r="I264"/>
  <c r="H264"/>
  <c r="I263"/>
  <c r="H263"/>
  <c r="I262"/>
  <c r="H262"/>
  <c r="I261"/>
  <c r="H261"/>
  <c r="I260"/>
  <c r="H260"/>
  <c r="I259"/>
  <c r="H259"/>
  <c r="I258"/>
  <c r="G258"/>
  <c r="H258" s="1"/>
  <c r="F258"/>
  <c r="E258"/>
  <c r="D258"/>
  <c r="C258"/>
  <c r="I257"/>
  <c r="H257"/>
  <c r="I256"/>
  <c r="H256"/>
  <c r="I255"/>
  <c r="H255"/>
  <c r="I254"/>
  <c r="H254"/>
  <c r="I253"/>
  <c r="H253"/>
  <c r="I252"/>
  <c r="H252"/>
  <c r="I251"/>
  <c r="H251"/>
  <c r="H250"/>
  <c r="G250"/>
  <c r="F250"/>
  <c r="I250" s="1"/>
  <c r="E250"/>
  <c r="D250"/>
  <c r="D248" s="1"/>
  <c r="C250"/>
  <c r="I249"/>
  <c r="H249"/>
  <c r="G248"/>
  <c r="H248" s="1"/>
  <c r="E248"/>
  <c r="C248"/>
  <c r="I247"/>
  <c r="H247"/>
  <c r="I246"/>
  <c r="H246"/>
  <c r="I245"/>
  <c r="H245"/>
  <c r="H244"/>
  <c r="G244"/>
  <c r="F244"/>
  <c r="I244" s="1"/>
  <c r="E244"/>
  <c r="D244"/>
  <c r="C244"/>
  <c r="G243"/>
  <c r="H243" s="1"/>
  <c r="E243"/>
  <c r="C243"/>
  <c r="I241"/>
  <c r="H241"/>
  <c r="I240"/>
  <c r="H240"/>
  <c r="I239"/>
  <c r="H239"/>
  <c r="I238"/>
  <c r="H238"/>
  <c r="I237"/>
  <c r="H237"/>
  <c r="I236"/>
  <c r="H236"/>
  <c r="I235"/>
  <c r="H235"/>
  <c r="I234"/>
  <c r="H234"/>
  <c r="I233"/>
  <c r="H233"/>
  <c r="I232"/>
  <c r="H232"/>
  <c r="I231"/>
  <c r="H231"/>
  <c r="I230"/>
  <c r="H230"/>
  <c r="I229"/>
  <c r="H229"/>
  <c r="I228"/>
  <c r="H228"/>
  <c r="I227"/>
  <c r="H227"/>
  <c r="H226"/>
  <c r="G226"/>
  <c r="F226"/>
  <c r="I226" s="1"/>
  <c r="E226"/>
  <c r="D226"/>
  <c r="C226"/>
  <c r="I225"/>
  <c r="H225"/>
  <c r="I224"/>
  <c r="H224"/>
  <c r="I223"/>
  <c r="H223"/>
  <c r="I222"/>
  <c r="H222"/>
  <c r="I221"/>
  <c r="H221"/>
  <c r="I220"/>
  <c r="G220"/>
  <c r="H220" s="1"/>
  <c r="F220"/>
  <c r="E220"/>
  <c r="D220"/>
  <c r="C220"/>
  <c r="I219"/>
  <c r="H219"/>
  <c r="I218"/>
  <c r="H218"/>
  <c r="I217"/>
  <c r="H217"/>
  <c r="I216"/>
  <c r="H216"/>
  <c r="G215"/>
  <c r="F215"/>
  <c r="I215" s="1"/>
  <c r="E215"/>
  <c r="H215" s="1"/>
  <c r="D215"/>
  <c r="C215"/>
  <c r="G214"/>
  <c r="H214" s="1"/>
  <c r="F214"/>
  <c r="I214" s="1"/>
  <c r="E214"/>
  <c r="D214"/>
  <c r="C214"/>
  <c r="I213"/>
  <c r="H213"/>
  <c r="I212"/>
  <c r="H212"/>
  <c r="I211"/>
  <c r="H211"/>
  <c r="I210"/>
  <c r="H210"/>
  <c r="I209"/>
  <c r="H209"/>
  <c r="I208"/>
  <c r="H208"/>
  <c r="I207"/>
  <c r="H207"/>
  <c r="G206"/>
  <c r="H206" s="1"/>
  <c r="F206"/>
  <c r="D206"/>
  <c r="I206" s="1"/>
  <c r="C206"/>
  <c r="I205"/>
  <c r="H205"/>
  <c r="I204"/>
  <c r="H204"/>
  <c r="I203"/>
  <c r="H203"/>
  <c r="I202"/>
  <c r="H202"/>
  <c r="G201"/>
  <c r="H201" s="1"/>
  <c r="F201"/>
  <c r="I201" s="1"/>
  <c r="E201"/>
  <c r="E199" s="1"/>
  <c r="E198" s="1"/>
  <c r="E197" s="1"/>
  <c r="D201"/>
  <c r="C201"/>
  <c r="I200"/>
  <c r="H200"/>
  <c r="G199"/>
  <c r="F199"/>
  <c r="I199" s="1"/>
  <c r="D199"/>
  <c r="D198" s="1"/>
  <c r="D197" s="1"/>
  <c r="C199"/>
  <c r="G198"/>
  <c r="F198"/>
  <c r="I198" s="1"/>
  <c r="C198"/>
  <c r="C197" s="1"/>
  <c r="F197"/>
  <c r="I197" s="1"/>
  <c r="I195"/>
  <c r="H195"/>
  <c r="I194"/>
  <c r="H194"/>
  <c r="I193"/>
  <c r="H193"/>
  <c r="I192"/>
  <c r="H192"/>
  <c r="I191"/>
  <c r="H191"/>
  <c r="I190"/>
  <c r="H190"/>
  <c r="I189"/>
  <c r="H189"/>
  <c r="G189"/>
  <c r="C189"/>
  <c r="I187"/>
  <c r="H187"/>
  <c r="I186"/>
  <c r="H186"/>
  <c r="I185"/>
  <c r="H185"/>
  <c r="G184"/>
  <c r="H184" s="1"/>
  <c r="F184"/>
  <c r="I184" s="1"/>
  <c r="C184"/>
  <c r="I183"/>
  <c r="H183"/>
  <c r="I182"/>
  <c r="H182"/>
  <c r="E181"/>
  <c r="D181"/>
  <c r="C181"/>
  <c r="I180"/>
  <c r="H180"/>
  <c r="I179"/>
  <c r="H179"/>
  <c r="I178"/>
  <c r="H178"/>
  <c r="I177"/>
  <c r="H177"/>
  <c r="I176"/>
  <c r="H176"/>
  <c r="I175"/>
  <c r="H175"/>
  <c r="I174"/>
  <c r="H174"/>
  <c r="I173"/>
  <c r="H173"/>
  <c r="I172"/>
  <c r="H172"/>
  <c r="I171"/>
  <c r="H171"/>
  <c r="I170"/>
  <c r="H170"/>
  <c r="I169"/>
  <c r="H169"/>
  <c r="G168"/>
  <c r="H168" s="1"/>
  <c r="F168"/>
  <c r="I168" s="1"/>
  <c r="E168"/>
  <c r="D168"/>
  <c r="C168"/>
  <c r="I167"/>
  <c r="H167"/>
  <c r="I166"/>
  <c r="H166"/>
  <c r="I165"/>
  <c r="H165"/>
  <c r="I164"/>
  <c r="H164"/>
  <c r="I163"/>
  <c r="H163"/>
  <c r="I162"/>
  <c r="H162"/>
  <c r="I161"/>
  <c r="H161"/>
  <c r="I160"/>
  <c r="H160"/>
  <c r="I159"/>
  <c r="H159"/>
  <c r="I158"/>
  <c r="H158"/>
  <c r="I157"/>
  <c r="H157"/>
  <c r="I156"/>
  <c r="H156"/>
  <c r="I155"/>
  <c r="H155"/>
  <c r="I154"/>
  <c r="H154"/>
  <c r="I153"/>
  <c r="H153"/>
  <c r="I152"/>
  <c r="H152"/>
  <c r="I151"/>
  <c r="H151"/>
  <c r="I150"/>
  <c r="H150"/>
  <c r="I149"/>
  <c r="H149"/>
  <c r="I148"/>
  <c r="H148"/>
  <c r="I147"/>
  <c r="H147"/>
  <c r="I146"/>
  <c r="H146"/>
  <c r="I145"/>
  <c r="H145"/>
  <c r="I144"/>
  <c r="H144"/>
  <c r="I143"/>
  <c r="H143"/>
  <c r="I142"/>
  <c r="H142"/>
  <c r="G141"/>
  <c r="H141" s="1"/>
  <c r="F141"/>
  <c r="I141" s="1"/>
  <c r="E141"/>
  <c r="D141"/>
  <c r="C141"/>
  <c r="I139"/>
  <c r="H139"/>
  <c r="I138"/>
  <c r="H138"/>
  <c r="I137"/>
  <c r="H137"/>
  <c r="I136"/>
  <c r="H136"/>
  <c r="H135"/>
  <c r="G135"/>
  <c r="F135"/>
  <c r="D135"/>
  <c r="I135" s="1"/>
  <c r="C135"/>
  <c r="I134"/>
  <c r="H134"/>
  <c r="I133"/>
  <c r="H133"/>
  <c r="I132"/>
  <c r="H132"/>
  <c r="I131"/>
  <c r="H131"/>
  <c r="I130"/>
  <c r="H130"/>
  <c r="I129"/>
  <c r="H129"/>
  <c r="I128"/>
  <c r="H128"/>
  <c r="I127"/>
  <c r="H127"/>
  <c r="I126"/>
  <c r="H126"/>
  <c r="I125"/>
  <c r="H125"/>
  <c r="I124"/>
  <c r="H124"/>
  <c r="I123"/>
  <c r="H123"/>
  <c r="I122"/>
  <c r="H122"/>
  <c r="I121"/>
  <c r="H121"/>
  <c r="I120"/>
  <c r="H120"/>
  <c r="I119"/>
  <c r="H119"/>
  <c r="I118"/>
  <c r="H118"/>
  <c r="I117"/>
  <c r="H117"/>
  <c r="I116"/>
  <c r="H116"/>
  <c r="G115"/>
  <c r="F115"/>
  <c r="E115"/>
  <c r="E114" s="1"/>
  <c r="H114" s="1"/>
  <c r="D115"/>
  <c r="I115" s="1"/>
  <c r="C115"/>
  <c r="G114"/>
  <c r="F114"/>
  <c r="I114" s="1"/>
  <c r="D114"/>
  <c r="C114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I103"/>
  <c r="H103"/>
  <c r="I102"/>
  <c r="H102"/>
  <c r="I101"/>
  <c r="H101"/>
  <c r="I100"/>
  <c r="H100"/>
  <c r="I99"/>
  <c r="H99"/>
  <c r="G98"/>
  <c r="H98" s="1"/>
  <c r="F98"/>
  <c r="I98" s="1"/>
  <c r="E98"/>
  <c r="D98"/>
  <c r="C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H88"/>
  <c r="G88"/>
  <c r="G87" s="1"/>
  <c r="D88"/>
  <c r="I88" s="1"/>
  <c r="C88"/>
  <c r="I87"/>
  <c r="F87"/>
  <c r="E87"/>
  <c r="E86" s="1"/>
  <c r="E85" s="1"/>
  <c r="C87"/>
  <c r="F86"/>
  <c r="I86" s="1"/>
  <c r="D86"/>
  <c r="C86"/>
  <c r="C85" s="1"/>
  <c r="D85"/>
  <c r="I83"/>
  <c r="H83"/>
  <c r="I82"/>
  <c r="H82"/>
  <c r="G81"/>
  <c r="F81"/>
  <c r="E81"/>
  <c r="H81" s="1"/>
  <c r="D81"/>
  <c r="C81"/>
  <c r="H80"/>
  <c r="I79"/>
  <c r="H79"/>
  <c r="I78"/>
  <c r="H78"/>
  <c r="I77"/>
  <c r="H77"/>
  <c r="I76"/>
  <c r="H76"/>
  <c r="G76"/>
  <c r="F76"/>
  <c r="E76"/>
  <c r="D76"/>
  <c r="C76"/>
  <c r="I75"/>
  <c r="H75"/>
  <c r="I74"/>
  <c r="H74"/>
  <c r="I73"/>
  <c r="H73"/>
  <c r="H72"/>
  <c r="H71"/>
  <c r="I70"/>
  <c r="G70"/>
  <c r="F70"/>
  <c r="E70"/>
  <c r="H70" s="1"/>
  <c r="D70"/>
  <c r="C70"/>
  <c r="I69"/>
  <c r="H69"/>
  <c r="I68"/>
  <c r="H68"/>
  <c r="H67"/>
  <c r="H66"/>
  <c r="I65"/>
  <c r="H65"/>
  <c r="G64"/>
  <c r="H64" s="1"/>
  <c r="F64"/>
  <c r="E64"/>
  <c r="D64"/>
  <c r="C64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H39"/>
  <c r="G39"/>
  <c r="F39"/>
  <c r="I81" s="1"/>
  <c r="E39"/>
  <c r="D39"/>
  <c r="D38" s="1"/>
  <c r="C39"/>
  <c r="G38"/>
  <c r="H38" s="1"/>
  <c r="F38"/>
  <c r="E38"/>
  <c r="C38"/>
  <c r="I37"/>
  <c r="H37"/>
  <c r="I36"/>
  <c r="H36"/>
  <c r="I35"/>
  <c r="H35"/>
  <c r="I34"/>
  <c r="H34"/>
  <c r="I33"/>
  <c r="H33"/>
  <c r="I32"/>
  <c r="H32"/>
  <c r="I31"/>
  <c r="H31"/>
  <c r="H30"/>
  <c r="G30"/>
  <c r="F30"/>
  <c r="I72" s="1"/>
  <c r="E30"/>
  <c r="D30"/>
  <c r="C30"/>
  <c r="G29"/>
  <c r="H29" s="1"/>
  <c r="F29"/>
  <c r="E29"/>
  <c r="C29"/>
  <c r="I28"/>
  <c r="H28"/>
  <c r="I27"/>
  <c r="H27"/>
  <c r="I26"/>
  <c r="H26"/>
  <c r="G25"/>
  <c r="G24" s="1"/>
  <c r="H24" s="1"/>
  <c r="F25"/>
  <c r="I67" s="1"/>
  <c r="E25"/>
  <c r="D25"/>
  <c r="C25"/>
  <c r="F24"/>
  <c r="E24"/>
  <c r="C24"/>
  <c r="I21"/>
  <c r="H21"/>
  <c r="I20"/>
  <c r="H20"/>
  <c r="I19"/>
  <c r="H19"/>
  <c r="H18"/>
  <c r="F18"/>
  <c r="F17" s="1"/>
  <c r="C18"/>
  <c r="G17"/>
  <c r="E17"/>
  <c r="D17"/>
  <c r="C17"/>
  <c r="C22" s="1"/>
  <c r="I16"/>
  <c r="H16"/>
  <c r="I15"/>
  <c r="H15"/>
  <c r="G14"/>
  <c r="E14"/>
  <c r="H14" s="1"/>
  <c r="D14"/>
  <c r="I14" s="1"/>
  <c r="C14"/>
  <c r="I13"/>
  <c r="H13"/>
  <c r="I12"/>
  <c r="H12"/>
  <c r="I11"/>
  <c r="H11"/>
  <c r="I10"/>
  <c r="H10"/>
  <c r="I9"/>
  <c r="H9"/>
  <c r="G8"/>
  <c r="E8"/>
  <c r="H8" s="1"/>
  <c r="D8"/>
  <c r="I8" s="1"/>
  <c r="C8"/>
  <c r="I7"/>
  <c r="H7"/>
  <c r="I6"/>
  <c r="H6"/>
  <c r="H5"/>
  <c r="G5"/>
  <c r="F5"/>
  <c r="I5" s="1"/>
  <c r="E5"/>
  <c r="E22" s="1"/>
  <c r="D5"/>
  <c r="C5"/>
  <c r="I4"/>
  <c r="H4"/>
  <c r="I3"/>
  <c r="H3"/>
  <c r="I2"/>
  <c r="H2"/>
  <c r="G22" l="1"/>
  <c r="G295" s="1"/>
  <c r="G294" s="1"/>
  <c r="H25"/>
  <c r="F22"/>
  <c r="I17"/>
  <c r="G86"/>
  <c r="H87"/>
  <c r="C293"/>
  <c r="E295"/>
  <c r="E294" s="1"/>
  <c r="D24"/>
  <c r="D293" s="1"/>
  <c r="D29"/>
  <c r="I66"/>
  <c r="I29"/>
  <c r="I80"/>
  <c r="H198"/>
  <c r="H199"/>
  <c r="D243"/>
  <c r="E293"/>
  <c r="H17"/>
  <c r="I25"/>
  <c r="I30"/>
  <c r="I39"/>
  <c r="I71"/>
  <c r="F181"/>
  <c r="F248"/>
  <c r="I248" s="1"/>
  <c r="G268"/>
  <c r="H268" s="1"/>
  <c r="I286"/>
  <c r="H288"/>
  <c r="I18"/>
  <c r="D22"/>
  <c r="I24"/>
  <c r="I38"/>
  <c r="H115"/>
  <c r="G181"/>
  <c r="H181" s="1"/>
  <c r="G275"/>
  <c r="H275" s="1"/>
  <c r="G197"/>
  <c r="H197" s="1"/>
  <c r="H22" l="1"/>
  <c r="G293"/>
  <c r="H293" s="1"/>
  <c r="D295"/>
  <c r="D294" s="1"/>
  <c r="H86"/>
  <c r="G85"/>
  <c r="H85" s="1"/>
  <c r="F243"/>
  <c r="I22"/>
  <c r="I64"/>
  <c r="I181"/>
  <c r="F85"/>
  <c r="I85" s="1"/>
  <c r="I243" l="1"/>
  <c r="F293"/>
  <c r="I293" l="1"/>
  <c r="F295"/>
  <c r="F294" s="1"/>
</calcChain>
</file>

<file path=xl/sharedStrings.xml><?xml version="1.0" encoding="utf-8"?>
<sst xmlns="http://schemas.openxmlformats.org/spreadsheetml/2006/main" count="656" uniqueCount="476">
  <si>
    <t>RB</t>
  </si>
  <si>
    <t>PRIHODI PO VRSTAMA</t>
  </si>
  <si>
    <t>PLAN 2019</t>
  </si>
  <si>
    <t>OSTVARENJE 2019</t>
  </si>
  <si>
    <t>PLAN 2020</t>
  </si>
  <si>
    <t>OSTVARENJE 31.10.2020.</t>
  </si>
  <si>
    <t>REBALANS 2020</t>
  </si>
  <si>
    <t>INDEX REBALANS 2020/PLAN 2020</t>
  </si>
  <si>
    <t>INDEX OSTVARENJE 2020 / OSTVARENJE 2019</t>
  </si>
  <si>
    <t>1.</t>
  </si>
  <si>
    <t>Prihodi od boravišne pristojbe</t>
  </si>
  <si>
    <t>2.</t>
  </si>
  <si>
    <t>Prihodi od turističke članarine</t>
  </si>
  <si>
    <t>3.</t>
  </si>
  <si>
    <t>Prihodi po posebnim propisima - nautički turizam</t>
  </si>
  <si>
    <t>4.</t>
  </si>
  <si>
    <t>Prihodi iz proračuna općine/grada/državnog</t>
  </si>
  <si>
    <t>4.3.</t>
  </si>
  <si>
    <t xml:space="preserve">iz proračuna Grada Dubrovnika 30% BP </t>
  </si>
  <si>
    <t>4.4.</t>
  </si>
  <si>
    <t>iz proračuna, dug preth. godine 30% BP</t>
  </si>
  <si>
    <t>5.</t>
  </si>
  <si>
    <t>Prihodi od drugih aktivnosti</t>
  </si>
  <si>
    <t>5.1.</t>
  </si>
  <si>
    <t>Sufinanciranje projekata iz višeg ustroja HTZ</t>
  </si>
  <si>
    <t>5.2.</t>
  </si>
  <si>
    <t>Prihod od kamata</t>
  </si>
  <si>
    <t>5.3.</t>
  </si>
  <si>
    <t>Prihod od najma i zakupa</t>
  </si>
  <si>
    <t>5.4.</t>
  </si>
  <si>
    <t>TZŽ Sufinanciranje projekata</t>
  </si>
  <si>
    <t>5.5.</t>
  </si>
  <si>
    <t>E-Nautika</t>
  </si>
  <si>
    <t>6.</t>
  </si>
  <si>
    <t>Višak prihoda nad rashodima - prijenosi</t>
  </si>
  <si>
    <t>6.1.</t>
  </si>
  <si>
    <t>Prijenos iz prethodne godine</t>
  </si>
  <si>
    <t>6.2.</t>
  </si>
  <si>
    <t>Prijenos iz prethodnih razdoblja</t>
  </si>
  <si>
    <t>7.</t>
  </si>
  <si>
    <t>Ostali nespomenuti prihodi</t>
  </si>
  <si>
    <t>7.1.</t>
  </si>
  <si>
    <t>Ostali izvanredni prihodi - sufinanciranja</t>
  </si>
  <si>
    <t>7.1.3.</t>
  </si>
  <si>
    <t>Razni ostali izvanredni prihodi</t>
  </si>
  <si>
    <t>7.2.</t>
  </si>
  <si>
    <t>Ostale participacije - EU Lazareti</t>
  </si>
  <si>
    <t>7.3.</t>
  </si>
  <si>
    <t>Kredit</t>
  </si>
  <si>
    <t xml:space="preserve">SVEUKUPNO PRIHODI </t>
  </si>
  <si>
    <t>RASHODI PO VRSTAMA</t>
  </si>
  <si>
    <t>I.</t>
  </si>
  <si>
    <t>ADMINISTRATIVNI RASHODI</t>
  </si>
  <si>
    <t>Rashodi za radnike</t>
  </si>
  <si>
    <t>1.1.</t>
  </si>
  <si>
    <t>Plaće zaposlenih u glavnom uredu</t>
  </si>
  <si>
    <t>1.2.</t>
  </si>
  <si>
    <t>Plaće zaposlenih u TIC-u</t>
  </si>
  <si>
    <t>1.3.</t>
  </si>
  <si>
    <t>Rashodi za radnike iz plaće</t>
  </si>
  <si>
    <t>Rashodi ureda</t>
  </si>
  <si>
    <t>2.1.</t>
  </si>
  <si>
    <t>Rashodi za mat. i energiju</t>
  </si>
  <si>
    <t>2.1.1.</t>
  </si>
  <si>
    <t>Energija</t>
  </si>
  <si>
    <t>2.1.2.</t>
  </si>
  <si>
    <t>Uredski materijal</t>
  </si>
  <si>
    <t>2.1.3.</t>
  </si>
  <si>
    <t>Materijal za čišćenje</t>
  </si>
  <si>
    <t>2.1.4.</t>
  </si>
  <si>
    <t>Sitni inventar</t>
  </si>
  <si>
    <t>2.1.5.</t>
  </si>
  <si>
    <t>Kompjuterska oprema</t>
  </si>
  <si>
    <t>2.1.6.</t>
  </si>
  <si>
    <t>Ostali materijalni rashodi</t>
  </si>
  <si>
    <t>2.1.7.</t>
  </si>
  <si>
    <t>Uniforme</t>
  </si>
  <si>
    <t>2.2.</t>
  </si>
  <si>
    <t>Rashodi za usluge</t>
  </si>
  <si>
    <t>2.2.1.</t>
  </si>
  <si>
    <t>Studentski centar TIC</t>
  </si>
  <si>
    <t>2.2.1.1.</t>
  </si>
  <si>
    <t>TIC Pile</t>
  </si>
  <si>
    <t>2.2.1.2.</t>
  </si>
  <si>
    <t>TIC Gruž</t>
  </si>
  <si>
    <t>2.2.1.3.</t>
  </si>
  <si>
    <t>TIC Lapad</t>
  </si>
  <si>
    <t>2.2.1.4.</t>
  </si>
  <si>
    <t>TIC Zaton</t>
  </si>
  <si>
    <t>2.2.1.5.</t>
  </si>
  <si>
    <t>TIC Lopud</t>
  </si>
  <si>
    <t>2.2.1.6.</t>
  </si>
  <si>
    <t>Zračna luka</t>
  </si>
  <si>
    <t>2.2.1.7.</t>
  </si>
  <si>
    <t>E-Nautika - Kapetanija</t>
  </si>
  <si>
    <t>2.2.1.8.</t>
  </si>
  <si>
    <t>TIC Suđurađ</t>
  </si>
  <si>
    <t>2.2.2.</t>
  </si>
  <si>
    <t>Usluge za telefon, fax i internet</t>
  </si>
  <si>
    <t>2.2.3.</t>
  </si>
  <si>
    <t>Održavanje kompjutorske opreme</t>
  </si>
  <si>
    <t>2.2.4.</t>
  </si>
  <si>
    <t>Održavanje telefonske centrale</t>
  </si>
  <si>
    <t>2.2.5.</t>
  </si>
  <si>
    <t>Održavanje skutera /automobila</t>
  </si>
  <si>
    <t>2.2.6.</t>
  </si>
  <si>
    <t>Održavanje fotokopirnog uređaja</t>
  </si>
  <si>
    <t>2.2.7.</t>
  </si>
  <si>
    <t>Komunalne usluge</t>
  </si>
  <si>
    <t>2.2.8.</t>
  </si>
  <si>
    <t>Poštarina</t>
  </si>
  <si>
    <t>2.2.9.</t>
  </si>
  <si>
    <t>Odvjetničke usluge</t>
  </si>
  <si>
    <t>2.2.10.</t>
  </si>
  <si>
    <t>Bilježničke usluge</t>
  </si>
  <si>
    <t>2.2.11.</t>
  </si>
  <si>
    <t>Usluga-čišćenje ureda</t>
  </si>
  <si>
    <t>2.2.12.</t>
  </si>
  <si>
    <t>Održavanje klima uređaja</t>
  </si>
  <si>
    <t>2.2.13.</t>
  </si>
  <si>
    <t>Usluge održavanja ureda - zgrade</t>
  </si>
  <si>
    <t>2.2.14.</t>
  </si>
  <si>
    <t>Aparat za vodu</t>
  </si>
  <si>
    <t>2.2.15.</t>
  </si>
  <si>
    <t>Ostale usluge / revizija</t>
  </si>
  <si>
    <t>2.2.16.</t>
  </si>
  <si>
    <t>Zaštitarske usluge - TIC</t>
  </si>
  <si>
    <t>2.2.17.</t>
  </si>
  <si>
    <t>Usluge zakupnine poslovnog prostora</t>
  </si>
  <si>
    <t>2.2.17.1.</t>
  </si>
  <si>
    <t>Glavni ured</t>
  </si>
  <si>
    <t>2.2.17.2.</t>
  </si>
  <si>
    <t>2.2.17.3.</t>
  </si>
  <si>
    <t>2.2.17.4.</t>
  </si>
  <si>
    <t>2.2.17.5.</t>
  </si>
  <si>
    <t>TIC Čingrija/ skladište</t>
  </si>
  <si>
    <t>2.3.</t>
  </si>
  <si>
    <t>Financijski rashodi</t>
  </si>
  <si>
    <t>2.3.1.</t>
  </si>
  <si>
    <t>Premija osiguranja imovine</t>
  </si>
  <si>
    <t>2.3.2.</t>
  </si>
  <si>
    <t>Troškovi platnog prometa</t>
  </si>
  <si>
    <t>2.3.3.</t>
  </si>
  <si>
    <t>Provizija za otkup deviza</t>
  </si>
  <si>
    <t>2.3.4.</t>
  </si>
  <si>
    <t>Kamate</t>
  </si>
  <si>
    <t>2.3.5.</t>
  </si>
  <si>
    <t>Osiguranje vozila u cestovnom prometu</t>
  </si>
  <si>
    <t>2.4.</t>
  </si>
  <si>
    <t>Ostali nespomenuti rashodi</t>
  </si>
  <si>
    <t>2.4.1.</t>
  </si>
  <si>
    <t>Troškovi distribucije</t>
  </si>
  <si>
    <t>2.4.2.</t>
  </si>
  <si>
    <t>Rashod amortizacija</t>
  </si>
  <si>
    <t>2.4.3.</t>
  </si>
  <si>
    <t>Otpis sredstava EU fond trošak TZ</t>
  </si>
  <si>
    <t>2.4.4.</t>
  </si>
  <si>
    <t>Rashodi za pristojbe i nagodbe</t>
  </si>
  <si>
    <t>Rashodi za rad tijela Turističke zajednice</t>
  </si>
  <si>
    <t>3.1.</t>
  </si>
  <si>
    <t>Najam sale za sastanke, projektor, ozvučenje</t>
  </si>
  <si>
    <t>3.2.</t>
  </si>
  <si>
    <t>Ugošćavanje</t>
  </si>
  <si>
    <t>II.</t>
  </si>
  <si>
    <t>DIZAJN VRIJEDNOSTI</t>
  </si>
  <si>
    <t>Poticanje i sudjelovanje u uređenju grada/općine/mjesta/ (osim izgradnje komunalne infrastrukture)</t>
  </si>
  <si>
    <t>Projekt Volim Hrvatsku</t>
  </si>
  <si>
    <t>1.1.1.</t>
  </si>
  <si>
    <t>Uređenje gradskih kotara</t>
  </si>
  <si>
    <t>1.1.1.1.</t>
  </si>
  <si>
    <t>Gradski kotar Grad</t>
  </si>
  <si>
    <t>1.1.1.2.</t>
  </si>
  <si>
    <t>Gradski kotar Ploče iza grada</t>
  </si>
  <si>
    <t>1.1.1.3.</t>
  </si>
  <si>
    <t>Gradski kotar Pile-Kono</t>
  </si>
  <si>
    <t>1.1.1.4.</t>
  </si>
  <si>
    <t>Gradski kotar Montovjerna</t>
  </si>
  <si>
    <t>1.1.1.5.</t>
  </si>
  <si>
    <t>Gradski kotar Lapad</t>
  </si>
  <si>
    <t>1.1.1.6.</t>
  </si>
  <si>
    <t>Gradski kotar Gruž</t>
  </si>
  <si>
    <t>1.1.1.7.</t>
  </si>
  <si>
    <t>Gradski kotar Komolac</t>
  </si>
  <si>
    <t>1.1.1.8.</t>
  </si>
  <si>
    <t>Gradski kotar Mokošica</t>
  </si>
  <si>
    <t>1.1.1.9.</t>
  </si>
  <si>
    <t>Gradski kotar Bosanka</t>
  </si>
  <si>
    <t>1.1.2.</t>
  </si>
  <si>
    <t>Uređenje turističkih mjesta</t>
  </si>
  <si>
    <t>1.1.2.1.</t>
  </si>
  <si>
    <t>Turističko mjesto Zaton</t>
  </si>
  <si>
    <t>1.1.2.2.</t>
  </si>
  <si>
    <t>Turističko mjesto Orašac</t>
  </si>
  <si>
    <t>1.1.2.3.</t>
  </si>
  <si>
    <t>Turističko mjesto Trsteno/Brsečine</t>
  </si>
  <si>
    <t>1.1.2.4.</t>
  </si>
  <si>
    <t>Turističko mjesto Koločep</t>
  </si>
  <si>
    <t>1.1.2.5.</t>
  </si>
  <si>
    <t>Turističko mjesto Lopud</t>
  </si>
  <si>
    <t>1.1.2.6.</t>
  </si>
  <si>
    <t>Turističko mjesto Suđurađ</t>
  </si>
  <si>
    <t>1.1.2.7.</t>
  </si>
  <si>
    <t>Turističko mjesto Šipanska luka</t>
  </si>
  <si>
    <t>1.1.2.8.</t>
  </si>
  <si>
    <t>Turističko mjesto Gromača</t>
  </si>
  <si>
    <t>1.1.2.9.</t>
  </si>
  <si>
    <t>Turističko mjesto Osojnik</t>
  </si>
  <si>
    <t>1.1.2.10.</t>
  </si>
  <si>
    <t>Turističko mjesto Mrčevo</t>
  </si>
  <si>
    <t>1.1.3.</t>
  </si>
  <si>
    <t>Akcije čišćenja podmorja</t>
  </si>
  <si>
    <t>1.1.4.</t>
  </si>
  <si>
    <t>Sajmovi cvijeća</t>
  </si>
  <si>
    <t>1.1.5.</t>
  </si>
  <si>
    <t>Razne ekološko-edukativne akcije</t>
  </si>
  <si>
    <t>1.1.6.</t>
  </si>
  <si>
    <t>Uređenje šetnica i protupožarnih staza</t>
  </si>
  <si>
    <t>Manifestacije</t>
  </si>
  <si>
    <t>Kulturno-zabavne</t>
  </si>
  <si>
    <t>Advent u Gradu / Božićna bajka</t>
  </si>
  <si>
    <t>Nova Godina</t>
  </si>
  <si>
    <t>Festa Sv. Vlaha - Dan grada Dubrovnika (tombula)</t>
  </si>
  <si>
    <t xml:space="preserve">Dubrovački karnevo </t>
  </si>
  <si>
    <t>Ljeto u turističkim mjestima</t>
  </si>
  <si>
    <t>Ulicama našeg Grada (30% TP Grad)</t>
  </si>
  <si>
    <t>Dubrovnik zimi</t>
  </si>
  <si>
    <t>2.1.8.</t>
  </si>
  <si>
    <t>Uskrs u Gradu</t>
  </si>
  <si>
    <t>2.1.10.</t>
  </si>
  <si>
    <t>Dubrovačka noć</t>
  </si>
  <si>
    <t>2.1.11.</t>
  </si>
  <si>
    <t>Gruška noć</t>
  </si>
  <si>
    <t>2.1.12.</t>
  </si>
  <si>
    <t>Lapadska noć</t>
  </si>
  <si>
    <t>2.1.13.</t>
  </si>
  <si>
    <t>Noć Ploča</t>
  </si>
  <si>
    <t>2.1.14.</t>
  </si>
  <si>
    <t>Gradska straža</t>
  </si>
  <si>
    <t>2.1.15.</t>
  </si>
  <si>
    <t>Svjetski dan turizma</t>
  </si>
  <si>
    <t>2.1.16.</t>
  </si>
  <si>
    <t>Dubrovačka trpeza</t>
  </si>
  <si>
    <t>2.1.17.</t>
  </si>
  <si>
    <t>Ostale kulturne i zabavne manifestacije</t>
  </si>
  <si>
    <t>2.1.18.</t>
  </si>
  <si>
    <t>Svjetski dan glazbe</t>
  </si>
  <si>
    <t>2.1.19.</t>
  </si>
  <si>
    <t xml:space="preserve">Zimski festival DLJI </t>
  </si>
  <si>
    <t>2.1.20.</t>
  </si>
  <si>
    <t>Nova Godina Lazareti</t>
  </si>
  <si>
    <t xml:space="preserve">Sportske manifestacije </t>
  </si>
  <si>
    <t>Du Motion</t>
  </si>
  <si>
    <t>Dubrovnik Triathlon</t>
  </si>
  <si>
    <t>Ostale sportske manifestacije</t>
  </si>
  <si>
    <t>Ekološke manifestacije</t>
  </si>
  <si>
    <t>Potpore manifestacijama (suorganizacija s drugim subjektima te donacije drugima za manifestacije)</t>
  </si>
  <si>
    <t>Festa Dubrovnik (program uz proslavu sv. Vlaha)</t>
  </si>
  <si>
    <t>Dubrovačke ljetne igre</t>
  </si>
  <si>
    <t>Festival džema i marmelade</t>
  </si>
  <si>
    <t>Mediteranski sajam zdrave hrane</t>
  </si>
  <si>
    <t>2.4.5.</t>
  </si>
  <si>
    <t>Ana Rucner u Gradu</t>
  </si>
  <si>
    <t>2.4.6.</t>
  </si>
  <si>
    <t>Aklapela</t>
  </si>
  <si>
    <t>2.4.8.</t>
  </si>
  <si>
    <t>Midsummer scene - TZGD + Grad BP (100.000)</t>
  </si>
  <si>
    <t>2.4.9.</t>
  </si>
  <si>
    <t>City Games (ex Jadranske igre)</t>
  </si>
  <si>
    <t>2.4.10.</t>
  </si>
  <si>
    <t>Najbolje hrvatske klape</t>
  </si>
  <si>
    <t>2.4.11.</t>
  </si>
  <si>
    <t>DSO - U pozno ljeto festival</t>
  </si>
  <si>
    <t>2.4.12.</t>
  </si>
  <si>
    <t xml:space="preserve">Scents and Taste Festival / Craft Beer Festival Valamar </t>
  </si>
  <si>
    <t>2.4.13.</t>
  </si>
  <si>
    <t>Uskrs u Primorju</t>
  </si>
  <si>
    <t>2.4.14.</t>
  </si>
  <si>
    <t>Ostale potpore manifestacijama</t>
  </si>
  <si>
    <t>2.4.15.</t>
  </si>
  <si>
    <t xml:space="preserve">DSO Božićni koncert DZF </t>
  </si>
  <si>
    <t>2.4.16.</t>
  </si>
  <si>
    <t xml:space="preserve">Božićna bajka  </t>
  </si>
  <si>
    <t>2.4.17.</t>
  </si>
  <si>
    <t xml:space="preserve">DSO Stradun Classic </t>
  </si>
  <si>
    <t>2.4.18.</t>
  </si>
  <si>
    <t>DSO - Tino Pattiera Festival</t>
  </si>
  <si>
    <t>2.4.19.</t>
  </si>
  <si>
    <t>DSO - Proljetni glazbeni festival</t>
  </si>
  <si>
    <t>2.4.20.</t>
  </si>
  <si>
    <t xml:space="preserve">Tišina molim </t>
  </si>
  <si>
    <t>2.4.21.</t>
  </si>
  <si>
    <t>DSO - Orlando Furioso Barokni ciklus</t>
  </si>
  <si>
    <t>2.4.22.</t>
  </si>
  <si>
    <t>Osojnik - Priče iz salačkih komina</t>
  </si>
  <si>
    <t>2.4.23.</t>
  </si>
  <si>
    <t>Osojnik - mali festival foklora i baštine</t>
  </si>
  <si>
    <t>2.4.24.</t>
  </si>
  <si>
    <t>Sentimento</t>
  </si>
  <si>
    <t>2.4.25.</t>
  </si>
  <si>
    <t>Na Neretvu misečina pala - gostovanje</t>
  </si>
  <si>
    <t>2.4.26.</t>
  </si>
  <si>
    <t>FestiWine</t>
  </si>
  <si>
    <t>2.5.</t>
  </si>
  <si>
    <t xml:space="preserve">Ostale potpore </t>
  </si>
  <si>
    <t>2.6.</t>
  </si>
  <si>
    <t>Potpore po odluci TV</t>
  </si>
  <si>
    <t>2.6.1.</t>
  </si>
  <si>
    <t>Crveni Križ patrole</t>
  </si>
  <si>
    <t>2.6.2.</t>
  </si>
  <si>
    <t>UGD Venecijanski Bienale 2019 /izl.Bratoš / Lošić 2020</t>
  </si>
  <si>
    <t>2.6.3.</t>
  </si>
  <si>
    <t>Ljeto u Valamaru</t>
  </si>
  <si>
    <t>2.6.4.</t>
  </si>
  <si>
    <t>Lena Kramarić 2018/ Šetando kroz park Pile 2020</t>
  </si>
  <si>
    <t>2.6.5.</t>
  </si>
  <si>
    <t>Lazareti Jazz festival 2019 Grad EU</t>
  </si>
  <si>
    <t>2.6.6.</t>
  </si>
  <si>
    <t>HGSS</t>
  </si>
  <si>
    <t>2.6.7.</t>
  </si>
  <si>
    <t>Moto klub Libertas Dubrovnik</t>
  </si>
  <si>
    <t>2.6.8.</t>
  </si>
  <si>
    <t>Grad-Orlandova godina 2019/ Plesni festival 2020</t>
  </si>
  <si>
    <t>2.6.9.</t>
  </si>
  <si>
    <t>Linđo - Moskva 2020</t>
  </si>
  <si>
    <t>2.6.10.</t>
  </si>
  <si>
    <t>Gimnazija 2018/ Gradska glazba 2020 koncerti</t>
  </si>
  <si>
    <t>2.6.11.</t>
  </si>
  <si>
    <t>Koncert UNESCO-a 2019 / Dom Marina Držića 2020</t>
  </si>
  <si>
    <t>2.6.12.</t>
  </si>
  <si>
    <t>100 godina nogometa</t>
  </si>
  <si>
    <t xml:space="preserve">Novi proizvodi </t>
  </si>
  <si>
    <t>Authentically Croatian Souvenir</t>
  </si>
  <si>
    <t>Privatni smještaj - razvoj proizvoda</t>
  </si>
  <si>
    <t>3.3.</t>
  </si>
  <si>
    <t>Projekt produljenja turističke sezone</t>
  </si>
  <si>
    <t>3.3.1.</t>
  </si>
  <si>
    <t>Zimski program Linđo i razgled grada</t>
  </si>
  <si>
    <t>3.3.2.</t>
  </si>
  <si>
    <t>Good Food Festival</t>
  </si>
  <si>
    <t>3.3.3.</t>
  </si>
  <si>
    <t>DSO - glazbeni festival Moskar</t>
  </si>
  <si>
    <t>3.4.</t>
  </si>
  <si>
    <t>Projekti turističke infrastrukture</t>
  </si>
  <si>
    <t>3.4.1.</t>
  </si>
  <si>
    <t>Obnova/uređenje TIC-eva</t>
  </si>
  <si>
    <t>3.4.2.</t>
  </si>
  <si>
    <t xml:space="preserve">Infrastruktura </t>
  </si>
  <si>
    <t>3.4.3.</t>
  </si>
  <si>
    <t>Blagdanska dekoracija (Vrtlar 2020)</t>
  </si>
  <si>
    <t>3.5.</t>
  </si>
  <si>
    <t>Europski festival turizma i strategije</t>
  </si>
  <si>
    <t>3.6.</t>
  </si>
  <si>
    <t>Respect the City</t>
  </si>
  <si>
    <t>3.7.</t>
  </si>
  <si>
    <t>Označavanje znamenitosti / Razvoj ostalih turističkih proizvoda (Nomadi, Vjenčanja)</t>
  </si>
  <si>
    <t>III.</t>
  </si>
  <si>
    <t xml:space="preserve">KOMUNIKACIJA VRIJEDNOSTI </t>
  </si>
  <si>
    <t>Online komunikacije</t>
  </si>
  <si>
    <t>Internet oglašavanje</t>
  </si>
  <si>
    <t>Internet oglašavanje Kongresnog ureda</t>
  </si>
  <si>
    <t>Inozemno internet oglašavanje</t>
  </si>
  <si>
    <t>Internet inozemno oglašavanje - opće</t>
  </si>
  <si>
    <t>Internet inozemno oglašavanje - Zima</t>
  </si>
  <si>
    <t>Oglašavanje - USA</t>
  </si>
  <si>
    <t>Domaće internet oglašavanje</t>
  </si>
  <si>
    <t>Internet stranice i upravljanje Internet stranicama</t>
  </si>
  <si>
    <t>1.2.1.</t>
  </si>
  <si>
    <t xml:space="preserve">Web stranica TZ Grada Dubrovnika </t>
  </si>
  <si>
    <t>1.2.2.</t>
  </si>
  <si>
    <t>Socijalne mreže i FB/ Google kampanje</t>
  </si>
  <si>
    <t>1.2.3.</t>
  </si>
  <si>
    <t>Newsletter / Portal Total Dubrovnik News</t>
  </si>
  <si>
    <t>1.2.4.</t>
  </si>
  <si>
    <t>Razvoj i održavanje turističke aplikacije - vodič</t>
  </si>
  <si>
    <t>1.2.5.</t>
  </si>
  <si>
    <t>Virtualne panorame 360° / video materijal</t>
  </si>
  <si>
    <t>1.2.6.</t>
  </si>
  <si>
    <t>Prijevod tekstova za web stranicu i socijalne mreže</t>
  </si>
  <si>
    <t>Ostale online komunikacije</t>
  </si>
  <si>
    <t>Offline komunikacije</t>
  </si>
  <si>
    <t>Oglašavanje u promotivnim kampanjama javnog i privatnog sektora</t>
  </si>
  <si>
    <t>Kampanja udruženog oglašavanja</t>
  </si>
  <si>
    <t>Marketinška kampanja TZGD AA</t>
  </si>
  <si>
    <t>Strateški projekti (HTZ - Croatia Airlines)</t>
  </si>
  <si>
    <t>Direktne marketinške kampanje</t>
  </si>
  <si>
    <t>Opće oglašavanje (Oglašavanje u tisku, TV oglašavanje…)</t>
  </si>
  <si>
    <t>Oglašavanje u stranim medijima</t>
  </si>
  <si>
    <t>Oglašavanje u domaćim medijima</t>
  </si>
  <si>
    <t>Oglašavanje Good Food</t>
  </si>
  <si>
    <t>Oglašavanje Dubrovački zimski festival (bb)</t>
  </si>
  <si>
    <t>Oglašavanje MICE</t>
  </si>
  <si>
    <t>Brošure i ostali tiskani materijali</t>
  </si>
  <si>
    <t>Welcome</t>
  </si>
  <si>
    <t>Image brošura</t>
  </si>
  <si>
    <t>Planovi turističkih mjesta</t>
  </si>
  <si>
    <t>Kalendar događanja</t>
  </si>
  <si>
    <t xml:space="preserve">Plan grada </t>
  </si>
  <si>
    <t>2.3.7.</t>
  </si>
  <si>
    <t>Brošura Elafiti</t>
  </si>
  <si>
    <t>2.3.8.</t>
  </si>
  <si>
    <t>Letak Kongresnog ureda</t>
  </si>
  <si>
    <t>2.3.9.</t>
  </si>
  <si>
    <t>DRI (hr,eng,fra,njem,španj, tal,kor,jpn,rus,kin,por,tur)</t>
  </si>
  <si>
    <t>2.3.10.</t>
  </si>
  <si>
    <t>DRI redizajn brošure</t>
  </si>
  <si>
    <t>2.3.11.</t>
  </si>
  <si>
    <t>Ostali promidžbeni materijali</t>
  </si>
  <si>
    <t>2.3.12.</t>
  </si>
  <si>
    <t>Promidžbeni materijali EU Lazareti</t>
  </si>
  <si>
    <t>2.3.13.</t>
  </si>
  <si>
    <t>Prijevodi tekstova za brošure</t>
  </si>
  <si>
    <t>Suveniri i promo materijali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</si>
  <si>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</si>
  <si>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</si>
  <si>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</si>
  <si>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</si>
  <si>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</si>
  <si>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Sajmovi Kongresnog ureda</t>
  </si>
  <si>
    <t>Opći sajmovi</t>
  </si>
  <si>
    <t>Sudjelovanje na godišnjim skupštinama, kongresima i seminarima Kongresnog ureda</t>
  </si>
  <si>
    <t>Studijska putovanja</t>
  </si>
  <si>
    <t>Inozemni novinari</t>
  </si>
  <si>
    <t>Studijska putovanja i stručni skupovi stručnih udruženja</t>
  </si>
  <si>
    <t>Studijska putovanja agenata</t>
  </si>
  <si>
    <t>Konferencija Microsoft 2018</t>
  </si>
  <si>
    <t>Ostali stručni skupovi MICE</t>
  </si>
  <si>
    <t xml:space="preserve">New Europe Market </t>
  </si>
  <si>
    <t>ASTA</t>
  </si>
  <si>
    <t>HINA AMAN</t>
  </si>
  <si>
    <t>Studijska putovanja agenata i novinara Kongresnog ureda</t>
  </si>
  <si>
    <t>Posebne prezentacije</t>
  </si>
  <si>
    <t>Prezentacije Odjela komunikacijskih taktika</t>
  </si>
  <si>
    <t>Prezentacije na stranim tržištima (opće i MICE)</t>
  </si>
  <si>
    <t>Radni sastanci</t>
  </si>
  <si>
    <t>Članarine</t>
  </si>
  <si>
    <t>Članarine Kongresnog odjela</t>
  </si>
  <si>
    <t>Ostali troškovi prezentacija</t>
  </si>
  <si>
    <t>Prezentacije Orlando Riga/Prag</t>
  </si>
  <si>
    <t>3.8.</t>
  </si>
  <si>
    <t>Prezentacije DZF</t>
  </si>
  <si>
    <t>3.9.</t>
  </si>
  <si>
    <t>Bad Homburg - Domovnica (potpora TV)</t>
  </si>
  <si>
    <t>V</t>
  </si>
  <si>
    <t>INTERNI MARKETING</t>
  </si>
  <si>
    <t>Edukacija (zaposleni, subjekti javnog i privatnog sektora)</t>
  </si>
  <si>
    <t>Pretplata tv i tur.glasila</t>
  </si>
  <si>
    <t>Izvještaj</t>
  </si>
  <si>
    <t>Ostale pretplate</t>
  </si>
  <si>
    <t>Nagrade i priznanja, DHT</t>
  </si>
  <si>
    <t>VI</t>
  </si>
  <si>
    <t>MARKETINŠKA INFRASTRUKTURA</t>
  </si>
  <si>
    <t>Proizvodnja multimedijalnih materijala</t>
  </si>
  <si>
    <t>Dotisak DVD</t>
  </si>
  <si>
    <t>USB memory stick</t>
  </si>
  <si>
    <t>1.4.</t>
  </si>
  <si>
    <t>Kratki dokumentarni filmovi - Duper - Odluka TV</t>
  </si>
  <si>
    <t>1.5.</t>
  </si>
  <si>
    <t xml:space="preserve">Cooltourist </t>
  </si>
  <si>
    <t>Istraživanje tržišta</t>
  </si>
  <si>
    <t xml:space="preserve">Formiranje baze podataka </t>
  </si>
  <si>
    <t>Suradnja s međunarodnim institucijama</t>
  </si>
  <si>
    <t>Fototeka</t>
  </si>
  <si>
    <t>Jedinstveni turistički informacijski sustav (prijava i odjava gostiju, statistika i dr.)</t>
  </si>
  <si>
    <t>VII</t>
  </si>
  <si>
    <t>POSEBNI PROGRAMI</t>
  </si>
  <si>
    <t>Poticanje i pomaganje razvoja turizma na područjima koja nisu turistički razvijena</t>
  </si>
  <si>
    <t>VIII.</t>
  </si>
  <si>
    <r>
      <t xml:space="preserve">OSTALO </t>
    </r>
    <r>
      <rPr>
        <sz val="11"/>
        <color rgb="FF000000"/>
        <rFont val="Calibri"/>
        <family val="2"/>
        <charset val="238"/>
      </rPr>
      <t>(planovi razvoja turizma, strateški marketing planovi i ostalo)</t>
    </r>
  </si>
  <si>
    <t>Edukacije za fondove EU i pripreme projekata</t>
  </si>
  <si>
    <t>Strategija razvoja turizma</t>
  </si>
  <si>
    <t>EU Projekt</t>
  </si>
  <si>
    <t>IX.</t>
  </si>
  <si>
    <t>TRANSFER BORAVIŠNE PRISTOJBE OPĆINI/GRADU (30%)</t>
  </si>
  <si>
    <t>SVEUKUPNO RASHODI</t>
  </si>
  <si>
    <t>Proračunska rezerva</t>
  </si>
  <si>
    <t>RAZLIKA PRIHODA I RASHODA</t>
  </si>
</sst>
</file>

<file path=xl/styles.xml><?xml version="1.0" encoding="utf-8"?>
<styleSheet xmlns="http://schemas.openxmlformats.org/spreadsheetml/2006/main">
  <numFmts count="2">
    <numFmt numFmtId="164" formatCode="d&quot;.&quot;m&quot;.&quot;yyyy"/>
    <numFmt numFmtId="165" formatCode="d&quot;.&quot;mmm"/>
  </numFmts>
  <fonts count="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CE6F1"/>
        <bgColor rgb="FFDCE6F1"/>
      </patternFill>
    </fill>
    <fill>
      <patternFill patternType="solid">
        <fgColor rgb="FFFFFFFF"/>
        <bgColor rgb="FFFFFFFF"/>
      </patternFill>
    </fill>
    <fill>
      <patternFill patternType="solid">
        <fgColor rgb="FFE4DFEC"/>
        <bgColor rgb="FFE4DFE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46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3" fontId="3" fillId="0" borderId="1" xfId="2" applyNumberFormat="1" applyFont="1" applyFill="1" applyBorder="1" applyAlignment="1"/>
    <xf numFmtId="165" fontId="0" fillId="0" borderId="1" xfId="1" applyNumberFormat="1" applyFont="1" applyFill="1" applyBorder="1" applyAlignment="1">
      <alignment horizontal="center"/>
    </xf>
    <xf numFmtId="0" fontId="0" fillId="0" borderId="1" xfId="1" applyFont="1" applyFill="1" applyBorder="1" applyAlignment="1">
      <alignment horizontal="left" wrapText="1"/>
    </xf>
    <xf numFmtId="3" fontId="0" fillId="0" borderId="1" xfId="2" applyNumberFormat="1" applyFont="1" applyFill="1" applyBorder="1" applyAlignment="1"/>
    <xf numFmtId="0" fontId="0" fillId="0" borderId="1" xfId="1" applyFont="1" applyFill="1" applyBorder="1" applyAlignment="1">
      <alignment horizontal="center"/>
    </xf>
    <xf numFmtId="0" fontId="0" fillId="0" borderId="1" xfId="1" applyFont="1" applyFill="1" applyBorder="1" applyAlignment="1">
      <alignment wrapText="1"/>
    </xf>
    <xf numFmtId="2" fontId="0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wrapText="1"/>
    </xf>
    <xf numFmtId="3" fontId="3" fillId="2" borderId="1" xfId="2" applyNumberFormat="1" applyFont="1" applyFill="1" applyBorder="1" applyAlignment="1"/>
    <xf numFmtId="0" fontId="3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wrapText="1"/>
    </xf>
    <xf numFmtId="3" fontId="3" fillId="3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3" fontId="3" fillId="0" borderId="1" xfId="2" applyNumberFormat="1" applyFont="1" applyFill="1" applyBorder="1" applyAlignment="1">
      <alignment horizontal="right"/>
    </xf>
    <xf numFmtId="3" fontId="3" fillId="4" borderId="1" xfId="2" applyNumberFormat="1" applyFont="1" applyFill="1" applyBorder="1" applyAlignment="1">
      <alignment horizontal="right"/>
    </xf>
    <xf numFmtId="0" fontId="0" fillId="0" borderId="1" xfId="2" applyFont="1" applyFill="1" applyBorder="1" applyAlignment="1">
      <alignment horizontal="center"/>
    </xf>
    <xf numFmtId="0" fontId="0" fillId="0" borderId="1" xfId="2" applyFont="1" applyFill="1" applyBorder="1" applyAlignment="1">
      <alignment wrapText="1"/>
    </xf>
    <xf numFmtId="3" fontId="0" fillId="0" borderId="1" xfId="2" applyNumberFormat="1" applyFont="1" applyFill="1" applyBorder="1" applyAlignment="1">
      <alignment horizontal="right"/>
    </xf>
    <xf numFmtId="164" fontId="0" fillId="0" borderId="1" xfId="2" applyNumberFormat="1" applyFont="1" applyFill="1" applyBorder="1" applyAlignment="1">
      <alignment horizontal="center"/>
    </xf>
    <xf numFmtId="0" fontId="0" fillId="0" borderId="1" xfId="2" applyFont="1" applyFill="1" applyBorder="1" applyAlignment="1">
      <alignment horizontal="left" wrapText="1"/>
    </xf>
    <xf numFmtId="2" fontId="3" fillId="0" borderId="1" xfId="2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wrapText="1"/>
    </xf>
    <xf numFmtId="164" fontId="3" fillId="0" borderId="1" xfId="2" applyNumberFormat="1" applyFont="1" applyFill="1" applyBorder="1" applyAlignment="1">
      <alignment horizontal="center"/>
    </xf>
    <xf numFmtId="2" fontId="0" fillId="0" borderId="1" xfId="2" applyNumberFormat="1" applyFont="1" applyFill="1" applyBorder="1" applyAlignment="1">
      <alignment horizontal="center"/>
    </xf>
    <xf numFmtId="0" fontId="0" fillId="0" borderId="1" xfId="2" applyFont="1" applyFill="1" applyBorder="1" applyAlignment="1"/>
    <xf numFmtId="0" fontId="0" fillId="0" borderId="1" xfId="2" applyFont="1" applyFill="1" applyBorder="1" applyAlignment="1">
      <alignment wrapText="1" shrinkToFit="1"/>
    </xf>
    <xf numFmtId="0" fontId="3" fillId="0" borderId="1" xfId="2" applyFont="1" applyFill="1" applyBorder="1" applyAlignment="1"/>
    <xf numFmtId="3" fontId="0" fillId="4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49" fontId="0" fillId="0" borderId="1" xfId="2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2" fontId="3" fillId="3" borderId="1" xfId="2" applyNumberFormat="1" applyFont="1" applyFill="1" applyBorder="1" applyAlignment="1">
      <alignment horizontal="center"/>
    </xf>
    <xf numFmtId="3" fontId="3" fillId="2" borderId="1" xfId="2" applyNumberFormat="1" applyFont="1" applyFill="1" applyBorder="1" applyAlignment="1">
      <alignment horizontal="right"/>
    </xf>
    <xf numFmtId="0" fontId="0" fillId="5" borderId="1" xfId="2" applyFont="1" applyFill="1" applyBorder="1" applyAlignment="1">
      <alignment wrapText="1"/>
    </xf>
    <xf numFmtId="3" fontId="3" fillId="5" borderId="1" xfId="2" applyNumberFormat="1" applyFont="1" applyFill="1" applyBorder="1" applyAlignment="1">
      <alignment horizontal="right"/>
    </xf>
  </cellXfs>
  <cellStyles count="3">
    <cellStyle name="Normal" xfId="0" builtinId="0" customBuiltin="1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95"/>
  <sheetViews>
    <sheetView tabSelected="1" workbookViewId="0">
      <selection activeCell="F85" sqref="F85"/>
    </sheetView>
  </sheetViews>
  <sheetFormatPr defaultRowHeight="15"/>
  <cols>
    <col min="1" max="1" width="8.85546875" customWidth="1"/>
    <col min="2" max="2" width="33.85546875" customWidth="1"/>
    <col min="3" max="3" width="13.5703125" customWidth="1"/>
    <col min="4" max="5" width="17.140625" customWidth="1"/>
    <col min="6" max="6" width="19" customWidth="1"/>
    <col min="7" max="7" width="15.140625" customWidth="1"/>
    <col min="8" max="8" width="16.42578125" customWidth="1"/>
    <col min="9" max="9" width="23" customWidth="1"/>
    <col min="10" max="10" width="8.85546875" customWidth="1"/>
  </cols>
  <sheetData>
    <row r="1" spans="1:9" ht="40.9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9.45" customHeight="1">
      <c r="A2" s="2" t="s">
        <v>9</v>
      </c>
      <c r="B2" s="3" t="s">
        <v>10</v>
      </c>
      <c r="C2" s="4">
        <v>18000000</v>
      </c>
      <c r="D2" s="4">
        <v>19406770</v>
      </c>
      <c r="E2" s="4">
        <v>13300000</v>
      </c>
      <c r="F2" s="4">
        <v>2488631.5299999998</v>
      </c>
      <c r="G2" s="4">
        <v>2700000</v>
      </c>
      <c r="H2" s="4">
        <f t="shared" ref="H2:H22" si="0">G2/E2*100</f>
        <v>20.300751879699249</v>
      </c>
      <c r="I2" s="4">
        <f t="shared" ref="I2:I22" si="1">F2/D2*100</f>
        <v>12.823522564548352</v>
      </c>
    </row>
    <row r="3" spans="1:9" ht="29.45" customHeight="1">
      <c r="A3" s="2" t="s">
        <v>11</v>
      </c>
      <c r="B3" s="3" t="s">
        <v>12</v>
      </c>
      <c r="C3" s="4">
        <v>5600000</v>
      </c>
      <c r="D3" s="4">
        <v>5911524</v>
      </c>
      <c r="E3" s="4">
        <v>5800000</v>
      </c>
      <c r="F3" s="4">
        <v>4236375.24</v>
      </c>
      <c r="G3" s="4">
        <v>4500000</v>
      </c>
      <c r="H3" s="4">
        <f t="shared" si="0"/>
        <v>77.58620689655173</v>
      </c>
      <c r="I3" s="4">
        <f t="shared" si="1"/>
        <v>71.662996547083296</v>
      </c>
    </row>
    <row r="4" spans="1:9" ht="43.9" customHeight="1">
      <c r="A4" s="2" t="s">
        <v>13</v>
      </c>
      <c r="B4" s="3" t="s">
        <v>14</v>
      </c>
      <c r="C4" s="4">
        <v>200000</v>
      </c>
      <c r="D4" s="4">
        <v>189940</v>
      </c>
      <c r="E4" s="4">
        <v>220000</v>
      </c>
      <c r="F4" s="4">
        <v>18792.23</v>
      </c>
      <c r="G4" s="4">
        <v>18972</v>
      </c>
      <c r="H4" s="4">
        <f t="shared" si="0"/>
        <v>8.6236363636363631</v>
      </c>
      <c r="I4" s="4">
        <f t="shared" si="1"/>
        <v>9.8937717173844355</v>
      </c>
    </row>
    <row r="5" spans="1:9" ht="38.450000000000003" customHeight="1">
      <c r="A5" s="2" t="s">
        <v>15</v>
      </c>
      <c r="B5" s="3" t="s">
        <v>16</v>
      </c>
      <c r="C5" s="4">
        <f>SUM(C6:C7)</f>
        <v>3525000</v>
      </c>
      <c r="D5" s="4">
        <f>D6+D7</f>
        <v>3591200</v>
      </c>
      <c r="E5" s="4">
        <f>E6+E7</f>
        <v>3926000</v>
      </c>
      <c r="F5" s="4">
        <f>F6+F7</f>
        <v>0</v>
      </c>
      <c r="G5" s="4">
        <f>G6+G7</f>
        <v>1085000</v>
      </c>
      <c r="H5" s="4">
        <f t="shared" si="0"/>
        <v>27.63627101375446</v>
      </c>
      <c r="I5" s="4">
        <f t="shared" si="1"/>
        <v>0</v>
      </c>
    </row>
    <row r="6" spans="1:9" ht="41.45" customHeight="1">
      <c r="A6" s="5" t="s">
        <v>17</v>
      </c>
      <c r="B6" s="6" t="s">
        <v>18</v>
      </c>
      <c r="C6" s="7">
        <v>3525000</v>
      </c>
      <c r="D6" s="7">
        <v>3591200</v>
      </c>
      <c r="E6" s="7">
        <v>3830000</v>
      </c>
      <c r="F6" s="7">
        <v>0</v>
      </c>
      <c r="G6" s="7">
        <v>932700</v>
      </c>
      <c r="H6" s="4">
        <f t="shared" si="0"/>
        <v>24.352480417754567</v>
      </c>
      <c r="I6" s="4">
        <f t="shared" si="1"/>
        <v>0</v>
      </c>
    </row>
    <row r="7" spans="1:9" ht="36.6" customHeight="1">
      <c r="A7" s="5" t="s">
        <v>19</v>
      </c>
      <c r="B7" s="6" t="s">
        <v>20</v>
      </c>
      <c r="C7" s="7"/>
      <c r="D7" s="7"/>
      <c r="E7" s="7">
        <v>96000</v>
      </c>
      <c r="F7" s="7">
        <v>0</v>
      </c>
      <c r="G7" s="7">
        <v>152300</v>
      </c>
      <c r="H7" s="4">
        <f t="shared" si="0"/>
        <v>158.64583333333334</v>
      </c>
      <c r="I7" s="4" t="e">
        <f t="shared" si="1"/>
        <v>#DIV/0!</v>
      </c>
    </row>
    <row r="8" spans="1:9" ht="31.15" customHeight="1">
      <c r="A8" s="2" t="s">
        <v>21</v>
      </c>
      <c r="B8" s="3" t="s">
        <v>22</v>
      </c>
      <c r="C8" s="4">
        <f>SUM(C9:C13)</f>
        <v>100600</v>
      </c>
      <c r="D8" s="4">
        <f>SUM(D9:D13)</f>
        <v>35084</v>
      </c>
      <c r="E8" s="4">
        <f>SUM(E9:E13)</f>
        <v>91000</v>
      </c>
      <c r="F8" s="4">
        <v>12806.980000000001</v>
      </c>
      <c r="G8" s="4">
        <f>SUM(G9:G13)</f>
        <v>12764</v>
      </c>
      <c r="H8" s="4">
        <f t="shared" si="0"/>
        <v>14.026373626373626</v>
      </c>
      <c r="I8" s="4">
        <f t="shared" si="1"/>
        <v>36.503762398814274</v>
      </c>
    </row>
    <row r="9" spans="1:9" ht="33" customHeight="1">
      <c r="A9" s="8" t="s">
        <v>23</v>
      </c>
      <c r="B9" s="9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4" t="e">
        <f t="shared" si="0"/>
        <v>#DIV/0!</v>
      </c>
      <c r="I9" s="4" t="e">
        <f t="shared" si="1"/>
        <v>#DIV/0!</v>
      </c>
    </row>
    <row r="10" spans="1:9">
      <c r="A10" s="5" t="s">
        <v>25</v>
      </c>
      <c r="B10" s="9" t="s">
        <v>26</v>
      </c>
      <c r="C10" s="7">
        <v>50000</v>
      </c>
      <c r="D10" s="7">
        <v>38</v>
      </c>
      <c r="E10" s="7">
        <v>40000</v>
      </c>
      <c r="F10" s="7">
        <v>43.44</v>
      </c>
      <c r="G10" s="7">
        <v>0</v>
      </c>
      <c r="H10" s="4">
        <f t="shared" si="0"/>
        <v>0</v>
      </c>
      <c r="I10" s="4">
        <f t="shared" si="1"/>
        <v>114.31578947368422</v>
      </c>
    </row>
    <row r="11" spans="1:9">
      <c r="A11" s="8" t="s">
        <v>27</v>
      </c>
      <c r="B11" s="9" t="s">
        <v>28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4" t="e">
        <f t="shared" si="0"/>
        <v>#DIV/0!</v>
      </c>
      <c r="I11" s="4" t="e">
        <f t="shared" si="1"/>
        <v>#DIV/0!</v>
      </c>
    </row>
    <row r="12" spans="1:9" ht="33" customHeight="1">
      <c r="A12" s="8" t="s">
        <v>29</v>
      </c>
      <c r="B12" s="9" t="s">
        <v>30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4" t="e">
        <f t="shared" si="0"/>
        <v>#DIV/0!</v>
      </c>
      <c r="I12" s="4" t="e">
        <f t="shared" si="1"/>
        <v>#DIV/0!</v>
      </c>
    </row>
    <row r="13" spans="1:9">
      <c r="A13" s="10" t="s">
        <v>31</v>
      </c>
      <c r="B13" s="6" t="s">
        <v>32</v>
      </c>
      <c r="C13" s="7">
        <v>50600</v>
      </c>
      <c r="D13" s="7">
        <v>35046</v>
      </c>
      <c r="E13" s="7">
        <v>51000</v>
      </c>
      <c r="F13" s="7">
        <v>12763.54</v>
      </c>
      <c r="G13" s="7">
        <v>12764</v>
      </c>
      <c r="H13" s="4">
        <f t="shared" si="0"/>
        <v>25.027450980392157</v>
      </c>
      <c r="I13" s="4">
        <f t="shared" si="1"/>
        <v>36.419391656679792</v>
      </c>
    </row>
    <row r="14" spans="1:9" ht="39.6" customHeight="1">
      <c r="A14" s="11" t="s">
        <v>33</v>
      </c>
      <c r="B14" s="12" t="s">
        <v>34</v>
      </c>
      <c r="C14" s="4">
        <f>C16</f>
        <v>888525</v>
      </c>
      <c r="D14" s="4">
        <f>D16</f>
        <v>0</v>
      </c>
      <c r="E14" s="4">
        <f>E16</f>
        <v>215000</v>
      </c>
      <c r="F14" s="4">
        <v>0</v>
      </c>
      <c r="G14" s="4">
        <f>G16</f>
        <v>1292867</v>
      </c>
      <c r="H14" s="4">
        <f t="shared" si="0"/>
        <v>601.33348837209303</v>
      </c>
      <c r="I14" s="4" t="e">
        <f t="shared" si="1"/>
        <v>#DIV/0!</v>
      </c>
    </row>
    <row r="15" spans="1:9" ht="20.45" customHeight="1">
      <c r="A15" s="10" t="s">
        <v>35</v>
      </c>
      <c r="B15" s="6" t="s">
        <v>36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4" t="e">
        <f t="shared" si="0"/>
        <v>#DIV/0!</v>
      </c>
      <c r="I15" s="4" t="e">
        <f t="shared" si="1"/>
        <v>#DIV/0!</v>
      </c>
    </row>
    <row r="16" spans="1:9" ht="22.9" customHeight="1">
      <c r="A16" s="10" t="s">
        <v>37</v>
      </c>
      <c r="B16" s="6" t="s">
        <v>38</v>
      </c>
      <c r="C16" s="7">
        <v>888525</v>
      </c>
      <c r="D16" s="7">
        <v>0</v>
      </c>
      <c r="E16" s="7">
        <v>215000</v>
      </c>
      <c r="F16" s="7">
        <v>0</v>
      </c>
      <c r="G16" s="7">
        <v>1292867</v>
      </c>
      <c r="H16" s="4">
        <f t="shared" si="0"/>
        <v>601.33348837209303</v>
      </c>
      <c r="I16" s="4" t="e">
        <f t="shared" si="1"/>
        <v>#DIV/0!</v>
      </c>
    </row>
    <row r="17" spans="1:9" ht="26.45" customHeight="1">
      <c r="A17" s="11" t="s">
        <v>39</v>
      </c>
      <c r="B17" s="12" t="s">
        <v>40</v>
      </c>
      <c r="C17" s="4">
        <f>C18+C20+C21</f>
        <v>110000</v>
      </c>
      <c r="D17" s="4">
        <f>D18+D20+D21</f>
        <v>83924</v>
      </c>
      <c r="E17" s="4">
        <f>E18+E20+E21</f>
        <v>110000</v>
      </c>
      <c r="F17" s="4">
        <f>F18+F20+F21</f>
        <v>110143</v>
      </c>
      <c r="G17" s="4">
        <f>G18+G20+G21</f>
        <v>165143</v>
      </c>
      <c r="H17" s="4">
        <f t="shared" si="0"/>
        <v>150.13</v>
      </c>
      <c r="I17" s="4">
        <f t="shared" si="1"/>
        <v>131.2413612315905</v>
      </c>
    </row>
    <row r="18" spans="1:9" ht="31.9" customHeight="1">
      <c r="A18" s="10" t="s">
        <v>41</v>
      </c>
      <c r="B18" s="6" t="s">
        <v>42</v>
      </c>
      <c r="C18" s="7">
        <f>C19</f>
        <v>110000</v>
      </c>
      <c r="D18" s="7">
        <v>83924</v>
      </c>
      <c r="E18" s="7">
        <v>110000</v>
      </c>
      <c r="F18" s="7">
        <f>SUM(F19:F21)</f>
        <v>110143</v>
      </c>
      <c r="G18" s="7">
        <v>165143</v>
      </c>
      <c r="H18" s="4">
        <f t="shared" si="0"/>
        <v>150.13</v>
      </c>
      <c r="I18" s="4">
        <f t="shared" si="1"/>
        <v>131.2413612315905</v>
      </c>
    </row>
    <row r="19" spans="1:9" ht="31.15" customHeight="1">
      <c r="A19" s="10" t="s">
        <v>43</v>
      </c>
      <c r="B19" s="6" t="s">
        <v>44</v>
      </c>
      <c r="C19" s="7">
        <v>110000</v>
      </c>
      <c r="D19" s="7">
        <v>11505</v>
      </c>
      <c r="E19" s="7">
        <v>110000</v>
      </c>
      <c r="F19" s="7">
        <v>110143</v>
      </c>
      <c r="G19" s="7">
        <v>165143</v>
      </c>
      <c r="H19" s="4">
        <f t="shared" si="0"/>
        <v>150.13</v>
      </c>
      <c r="I19" s="4">
        <f t="shared" si="1"/>
        <v>957.34897870491091</v>
      </c>
    </row>
    <row r="20" spans="1:9" ht="27.6" customHeight="1">
      <c r="A20" s="8" t="s">
        <v>45</v>
      </c>
      <c r="B20" s="9" t="s">
        <v>46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4" t="e">
        <f t="shared" si="0"/>
        <v>#DIV/0!</v>
      </c>
      <c r="I20" s="4" t="e">
        <f t="shared" si="1"/>
        <v>#DIV/0!</v>
      </c>
    </row>
    <row r="21" spans="1:9" ht="24.6" customHeight="1">
      <c r="A21" s="8" t="s">
        <v>47</v>
      </c>
      <c r="B21" s="9" t="s">
        <v>48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4" t="e">
        <f t="shared" si="0"/>
        <v>#DIV/0!</v>
      </c>
      <c r="I21" s="4" t="e">
        <f t="shared" si="1"/>
        <v>#DIV/0!</v>
      </c>
    </row>
    <row r="22" spans="1:9" ht="23.45" customHeight="1">
      <c r="A22" s="13"/>
      <c r="B22" s="14" t="s">
        <v>49</v>
      </c>
      <c r="C22" s="15">
        <f>C17+C14+C8+C5+C4+C3+C2</f>
        <v>28424125</v>
      </c>
      <c r="D22" s="15">
        <f>D17+D14+D8+D5+D4+D3+D2</f>
        <v>29218442</v>
      </c>
      <c r="E22" s="15">
        <f>E2+E3+E4+E5+E8+E14+E17</f>
        <v>23662000</v>
      </c>
      <c r="F22" s="15">
        <f>F17+F14+F8+F5+F4+F3+F2</f>
        <v>6866748.9800000004</v>
      </c>
      <c r="G22" s="15">
        <f>G17+G14+G8+G5+G4+G3+G2</f>
        <v>9774746</v>
      </c>
      <c r="H22" s="15">
        <f t="shared" si="0"/>
        <v>41.309889273941344</v>
      </c>
      <c r="I22" s="15">
        <f t="shared" si="1"/>
        <v>23.501420712302185</v>
      </c>
    </row>
    <row r="23" spans="1:9" ht="39" customHeight="1">
      <c r="A23" s="1" t="s">
        <v>0</v>
      </c>
      <c r="B23" s="1" t="s">
        <v>50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</row>
    <row r="24" spans="1:9" ht="34.9" customHeight="1">
      <c r="A24" s="16" t="s">
        <v>51</v>
      </c>
      <c r="B24" s="17" t="s">
        <v>52</v>
      </c>
      <c r="C24" s="18">
        <f>C25+C29+C81</f>
        <v>6521600</v>
      </c>
      <c r="D24" s="18">
        <f>D25+D29+D81</f>
        <v>6408371.1899999995</v>
      </c>
      <c r="E24" s="18">
        <f>E25+E29+E81</f>
        <v>6251800</v>
      </c>
      <c r="F24" s="18">
        <f>F25+F29+F81</f>
        <v>3527254.5100000002</v>
      </c>
      <c r="G24" s="18">
        <f>G25+G29+G81</f>
        <v>4578517</v>
      </c>
      <c r="H24" s="18">
        <f t="shared" ref="H24:H62" si="2">G24/E24*100</f>
        <v>73.235180268082786</v>
      </c>
      <c r="I24" s="18">
        <f t="shared" ref="I24:I62" si="3">F24/D24*100</f>
        <v>55.041357708868929</v>
      </c>
    </row>
    <row r="25" spans="1:9" ht="23.45" customHeight="1">
      <c r="A25" s="19" t="s">
        <v>9</v>
      </c>
      <c r="B25" s="20" t="s">
        <v>53</v>
      </c>
      <c r="C25" s="21">
        <f>SUM(C26:C28)</f>
        <v>4210000</v>
      </c>
      <c r="D25" s="21">
        <f>SUM(D26:D28)</f>
        <v>3918676.51</v>
      </c>
      <c r="E25" s="21">
        <f>SUM(E26:E28)</f>
        <v>4190000</v>
      </c>
      <c r="F25" s="21">
        <f>SUM(F26:F28)</f>
        <v>2759732.64</v>
      </c>
      <c r="G25" s="21">
        <f>SUM(G26:G28)</f>
        <v>3455400</v>
      </c>
      <c r="H25" s="22">
        <f t="shared" si="2"/>
        <v>82.467780429594271</v>
      </c>
      <c r="I25" s="22">
        <f t="shared" si="3"/>
        <v>70.425120138329561</v>
      </c>
    </row>
    <row r="26" spans="1:9" ht="19.149999999999999" customHeight="1">
      <c r="A26" s="19" t="s">
        <v>54</v>
      </c>
      <c r="B26" s="20" t="s">
        <v>55</v>
      </c>
      <c r="C26" s="21">
        <v>3010000</v>
      </c>
      <c r="D26" s="21">
        <v>2769766.51</v>
      </c>
      <c r="E26" s="21">
        <v>3010000</v>
      </c>
      <c r="F26" s="21">
        <v>2157162.65</v>
      </c>
      <c r="G26" s="21">
        <v>2700000</v>
      </c>
      <c r="H26" s="22">
        <f t="shared" si="2"/>
        <v>89.700996677740861</v>
      </c>
      <c r="I26" s="22">
        <f t="shared" si="3"/>
        <v>77.882472844254309</v>
      </c>
    </row>
    <row r="27" spans="1:9" ht="26.45" customHeight="1">
      <c r="A27" s="19" t="s">
        <v>56</v>
      </c>
      <c r="B27" s="20" t="s">
        <v>57</v>
      </c>
      <c r="C27" s="21">
        <v>880000</v>
      </c>
      <c r="D27" s="21">
        <v>873811</v>
      </c>
      <c r="E27" s="21">
        <v>860000</v>
      </c>
      <c r="F27" s="21">
        <v>442752.18</v>
      </c>
      <c r="G27" s="21">
        <v>540000</v>
      </c>
      <c r="H27" s="22">
        <f t="shared" si="2"/>
        <v>62.790697674418603</v>
      </c>
      <c r="I27" s="22">
        <f t="shared" si="3"/>
        <v>50.669101212962531</v>
      </c>
    </row>
    <row r="28" spans="1:9" ht="21" customHeight="1">
      <c r="A28" s="19" t="s">
        <v>58</v>
      </c>
      <c r="B28" s="20" t="s">
        <v>59</v>
      </c>
      <c r="C28" s="21">
        <v>320000</v>
      </c>
      <c r="D28" s="21">
        <v>275099</v>
      </c>
      <c r="E28" s="21">
        <v>320000</v>
      </c>
      <c r="F28" s="21">
        <v>159817.81</v>
      </c>
      <c r="G28" s="21">
        <v>215400</v>
      </c>
      <c r="H28" s="22">
        <f t="shared" si="2"/>
        <v>67.3125</v>
      </c>
      <c r="I28" s="22">
        <f t="shared" si="3"/>
        <v>58.094653197576143</v>
      </c>
    </row>
    <row r="29" spans="1:9" ht="17.45" customHeight="1">
      <c r="A29" s="19" t="s">
        <v>11</v>
      </c>
      <c r="B29" s="20" t="s">
        <v>60</v>
      </c>
      <c r="C29" s="21">
        <f>C30+C38+C70+C76</f>
        <v>2271600</v>
      </c>
      <c r="D29" s="21">
        <f>D30+D38+D70+D76</f>
        <v>2447000.6799999997</v>
      </c>
      <c r="E29" s="21">
        <f>E30+E38+E70+E76</f>
        <v>2016800</v>
      </c>
      <c r="F29" s="21">
        <f>F30+F38+F70+F76</f>
        <v>759136.05999999994</v>
      </c>
      <c r="G29" s="21">
        <f>G30+G38+G70+G76</f>
        <v>1098117</v>
      </c>
      <c r="H29" s="22">
        <f t="shared" si="2"/>
        <v>54.448482744942481</v>
      </c>
      <c r="I29" s="22">
        <f t="shared" si="3"/>
        <v>31.023124194636516</v>
      </c>
    </row>
    <row r="30" spans="1:9" ht="18.600000000000001" customHeight="1">
      <c r="A30" s="19" t="s">
        <v>61</v>
      </c>
      <c r="B30" s="20" t="s">
        <v>62</v>
      </c>
      <c r="C30" s="21">
        <f>SUM(C31:C37)</f>
        <v>173000</v>
      </c>
      <c r="D30" s="21">
        <f>SUM(D31:D37)</f>
        <v>173454</v>
      </c>
      <c r="E30" s="21">
        <f>SUM(E31:E37)</f>
        <v>177000</v>
      </c>
      <c r="F30" s="21">
        <f>SUM(F31:F37)</f>
        <v>98893.229999999981</v>
      </c>
      <c r="G30" s="21">
        <f>SUM(G31:G37)</f>
        <v>150000</v>
      </c>
      <c r="H30" s="22">
        <f t="shared" si="2"/>
        <v>84.745762711864401</v>
      </c>
      <c r="I30" s="22">
        <f t="shared" si="3"/>
        <v>57.014095956276577</v>
      </c>
    </row>
    <row r="31" spans="1:9" ht="21" customHeight="1">
      <c r="A31" s="23" t="s">
        <v>63</v>
      </c>
      <c r="B31" s="24" t="s">
        <v>64</v>
      </c>
      <c r="C31" s="25">
        <v>75000</v>
      </c>
      <c r="D31" s="25">
        <v>72160</v>
      </c>
      <c r="E31" s="25">
        <v>75000</v>
      </c>
      <c r="F31" s="25">
        <v>46799.03</v>
      </c>
      <c r="G31" s="25">
        <v>75000</v>
      </c>
      <c r="H31" s="22">
        <f t="shared" si="2"/>
        <v>100</v>
      </c>
      <c r="I31" s="22">
        <f t="shared" si="3"/>
        <v>64.854531596452318</v>
      </c>
    </row>
    <row r="32" spans="1:9">
      <c r="A32" s="23" t="s">
        <v>65</v>
      </c>
      <c r="B32" s="24" t="s">
        <v>66</v>
      </c>
      <c r="C32" s="25">
        <v>33000</v>
      </c>
      <c r="D32" s="25">
        <v>39230</v>
      </c>
      <c r="E32" s="25">
        <v>33000</v>
      </c>
      <c r="F32" s="25">
        <v>27315.200000000001</v>
      </c>
      <c r="G32" s="25">
        <v>30000</v>
      </c>
      <c r="H32" s="22">
        <f t="shared" si="2"/>
        <v>90.909090909090907</v>
      </c>
      <c r="I32" s="22">
        <f t="shared" si="3"/>
        <v>69.628345653836348</v>
      </c>
    </row>
    <row r="33" spans="1:9" ht="25.9" customHeight="1">
      <c r="A33" s="23" t="s">
        <v>67</v>
      </c>
      <c r="B33" s="24" t="s">
        <v>68</v>
      </c>
      <c r="C33" s="25">
        <v>24000</v>
      </c>
      <c r="D33" s="25">
        <v>21639</v>
      </c>
      <c r="E33" s="25">
        <v>24000</v>
      </c>
      <c r="F33" s="25">
        <v>19059.57</v>
      </c>
      <c r="G33" s="25">
        <v>25000</v>
      </c>
      <c r="H33" s="22">
        <f t="shared" si="2"/>
        <v>104.16666666666667</v>
      </c>
      <c r="I33" s="22">
        <f t="shared" si="3"/>
        <v>88.079717177318727</v>
      </c>
    </row>
    <row r="34" spans="1:9">
      <c r="A34" s="23" t="s">
        <v>69</v>
      </c>
      <c r="B34" s="24" t="s">
        <v>70</v>
      </c>
      <c r="C34" s="25">
        <v>15000</v>
      </c>
      <c r="D34" s="25">
        <v>18158</v>
      </c>
      <c r="E34" s="25">
        <v>15000</v>
      </c>
      <c r="F34" s="25">
        <v>4299.8900000000003</v>
      </c>
      <c r="G34" s="25">
        <v>10000</v>
      </c>
      <c r="H34" s="22">
        <f t="shared" si="2"/>
        <v>66.666666666666657</v>
      </c>
      <c r="I34" s="22">
        <f t="shared" si="3"/>
        <v>23.680416345412493</v>
      </c>
    </row>
    <row r="35" spans="1:9" ht="22.9" customHeight="1">
      <c r="A35" s="23" t="s">
        <v>71</v>
      </c>
      <c r="B35" s="24" t="s">
        <v>72</v>
      </c>
      <c r="C35" s="25">
        <v>1000</v>
      </c>
      <c r="D35" s="25">
        <v>65</v>
      </c>
      <c r="E35" s="25">
        <v>5000</v>
      </c>
      <c r="F35" s="25">
        <v>0</v>
      </c>
      <c r="G35" s="25">
        <v>5000</v>
      </c>
      <c r="H35" s="22">
        <f t="shared" si="2"/>
        <v>100</v>
      </c>
      <c r="I35" s="22">
        <f t="shared" si="3"/>
        <v>0</v>
      </c>
    </row>
    <row r="36" spans="1:9" ht="25.9" customHeight="1">
      <c r="A36" s="23" t="s">
        <v>73</v>
      </c>
      <c r="B36" s="24" t="s">
        <v>74</v>
      </c>
      <c r="C36" s="25">
        <v>5000</v>
      </c>
      <c r="D36" s="25">
        <v>2976</v>
      </c>
      <c r="E36" s="25">
        <v>5000</v>
      </c>
      <c r="F36" s="25">
        <v>1419.54</v>
      </c>
      <c r="G36" s="25">
        <v>5000</v>
      </c>
      <c r="H36" s="22">
        <f t="shared" si="2"/>
        <v>100</v>
      </c>
      <c r="I36" s="22">
        <f t="shared" si="3"/>
        <v>47.699596774193544</v>
      </c>
    </row>
    <row r="37" spans="1:9" ht="16.899999999999999" customHeight="1">
      <c r="A37" s="23" t="s">
        <v>75</v>
      </c>
      <c r="B37" s="24" t="s">
        <v>76</v>
      </c>
      <c r="C37" s="25">
        <v>20000</v>
      </c>
      <c r="D37" s="25">
        <v>19226</v>
      </c>
      <c r="E37" s="25">
        <v>20000</v>
      </c>
      <c r="F37" s="25">
        <v>0</v>
      </c>
      <c r="G37" s="25">
        <v>0</v>
      </c>
      <c r="H37" s="22">
        <f t="shared" si="2"/>
        <v>0</v>
      </c>
      <c r="I37" s="22">
        <f t="shared" si="3"/>
        <v>0</v>
      </c>
    </row>
    <row r="38" spans="1:9" ht="22.15" customHeight="1">
      <c r="A38" s="19" t="s">
        <v>77</v>
      </c>
      <c r="B38" s="20" t="s">
        <v>78</v>
      </c>
      <c r="C38" s="21">
        <f>C39+SUM(C48:C62)+C64</f>
        <v>1538400</v>
      </c>
      <c r="D38" s="21">
        <f>D39+SUM(D48:D62)+D64</f>
        <v>1466163</v>
      </c>
      <c r="E38" s="21">
        <f>E39+SUM(E48:E62)+E64</f>
        <v>1659900</v>
      </c>
      <c r="F38" s="21">
        <f>F39+SUM(F48:F62)+F64</f>
        <v>599689.41</v>
      </c>
      <c r="G38" s="21">
        <f>G39+SUM(G48:G62)+G64</f>
        <v>783617</v>
      </c>
      <c r="H38" s="22">
        <f t="shared" si="2"/>
        <v>47.20868727031749</v>
      </c>
      <c r="I38" s="22">
        <f t="shared" si="3"/>
        <v>40.901960423227166</v>
      </c>
    </row>
    <row r="39" spans="1:9" ht="26.45" customHeight="1">
      <c r="A39" s="23" t="s">
        <v>79</v>
      </c>
      <c r="B39" s="24" t="s">
        <v>80</v>
      </c>
      <c r="C39" s="25">
        <f>SUM(C40:C47)</f>
        <v>520600</v>
      </c>
      <c r="D39" s="25">
        <f>SUM(D40:D47)</f>
        <v>492958</v>
      </c>
      <c r="E39" s="25">
        <f>SUM(E40:E47)</f>
        <v>539000</v>
      </c>
      <c r="F39" s="25">
        <f>SUM(F40:F47)</f>
        <v>76977.5</v>
      </c>
      <c r="G39" s="25">
        <f>SUM(G40:G47)</f>
        <v>107416</v>
      </c>
      <c r="H39" s="22">
        <f t="shared" si="2"/>
        <v>19.928756957328385</v>
      </c>
      <c r="I39" s="22">
        <f t="shared" si="3"/>
        <v>15.615427683494335</v>
      </c>
    </row>
    <row r="40" spans="1:9">
      <c r="A40" s="23" t="s">
        <v>81</v>
      </c>
      <c r="B40" s="24" t="s">
        <v>82</v>
      </c>
      <c r="C40" s="25">
        <v>205000</v>
      </c>
      <c r="D40" s="25">
        <v>197987</v>
      </c>
      <c r="E40" s="25">
        <v>200000</v>
      </c>
      <c r="F40" s="25">
        <v>25854.46</v>
      </c>
      <c r="G40" s="25">
        <v>50000</v>
      </c>
      <c r="H40" s="22">
        <f t="shared" si="2"/>
        <v>25</v>
      </c>
      <c r="I40" s="22">
        <f t="shared" si="3"/>
        <v>13.058665467934762</v>
      </c>
    </row>
    <row r="41" spans="1:9">
      <c r="A41" s="23" t="s">
        <v>83</v>
      </c>
      <c r="B41" s="24" t="s">
        <v>84</v>
      </c>
      <c r="C41" s="25">
        <v>120000</v>
      </c>
      <c r="D41" s="25">
        <v>128947</v>
      </c>
      <c r="E41" s="25">
        <v>130000</v>
      </c>
      <c r="F41" s="25">
        <v>33707.94</v>
      </c>
      <c r="G41" s="25">
        <v>40000</v>
      </c>
      <c r="H41" s="22">
        <f t="shared" si="2"/>
        <v>30.76923076923077</v>
      </c>
      <c r="I41" s="22">
        <f t="shared" si="3"/>
        <v>26.140926116931762</v>
      </c>
    </row>
    <row r="42" spans="1:9">
      <c r="A42" s="23" t="s">
        <v>85</v>
      </c>
      <c r="B42" s="24" t="s">
        <v>86</v>
      </c>
      <c r="C42" s="25">
        <v>30000</v>
      </c>
      <c r="D42" s="25">
        <v>15564</v>
      </c>
      <c r="E42" s="25">
        <v>28000</v>
      </c>
      <c r="F42" s="25">
        <v>4651.5600000000004</v>
      </c>
      <c r="G42" s="25">
        <v>4652</v>
      </c>
      <c r="H42" s="22">
        <f t="shared" si="2"/>
        <v>16.614285714285714</v>
      </c>
      <c r="I42" s="22">
        <f t="shared" si="3"/>
        <v>29.886661526599852</v>
      </c>
    </row>
    <row r="43" spans="1:9">
      <c r="A43" s="23" t="s">
        <v>87</v>
      </c>
      <c r="B43" s="24" t="s">
        <v>88</v>
      </c>
      <c r="C43" s="25">
        <v>50000</v>
      </c>
      <c r="D43" s="25">
        <v>47440</v>
      </c>
      <c r="E43" s="25">
        <v>50000</v>
      </c>
      <c r="F43" s="25">
        <v>0</v>
      </c>
      <c r="G43" s="25">
        <v>0</v>
      </c>
      <c r="H43" s="22">
        <f t="shared" si="2"/>
        <v>0</v>
      </c>
      <c r="I43" s="22">
        <f t="shared" si="3"/>
        <v>0</v>
      </c>
    </row>
    <row r="44" spans="1:9">
      <c r="A44" s="23" t="s">
        <v>89</v>
      </c>
      <c r="B44" s="24" t="s">
        <v>90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2" t="e">
        <f t="shared" si="2"/>
        <v>#DIV/0!</v>
      </c>
      <c r="I44" s="22" t="e">
        <f t="shared" si="3"/>
        <v>#DIV/0!</v>
      </c>
    </row>
    <row r="45" spans="1:9">
      <c r="A45" s="23" t="s">
        <v>91</v>
      </c>
      <c r="B45" s="24" t="s">
        <v>92</v>
      </c>
      <c r="C45" s="25">
        <v>57000</v>
      </c>
      <c r="D45" s="25">
        <v>59414</v>
      </c>
      <c r="E45" s="25">
        <v>80000</v>
      </c>
      <c r="F45" s="25">
        <v>0</v>
      </c>
      <c r="G45" s="25">
        <v>0</v>
      </c>
      <c r="H45" s="22">
        <f t="shared" si="2"/>
        <v>0</v>
      </c>
      <c r="I45" s="22">
        <f t="shared" si="3"/>
        <v>0</v>
      </c>
    </row>
    <row r="46" spans="1:9" ht="24.6" customHeight="1">
      <c r="A46" s="23" t="s">
        <v>93</v>
      </c>
      <c r="B46" s="24" t="s">
        <v>94</v>
      </c>
      <c r="C46" s="25">
        <v>50600</v>
      </c>
      <c r="D46" s="25">
        <v>35046</v>
      </c>
      <c r="E46" s="25">
        <v>51000</v>
      </c>
      <c r="F46" s="25">
        <v>12763.54</v>
      </c>
      <c r="G46" s="25">
        <v>12764</v>
      </c>
      <c r="H46" s="22">
        <f t="shared" si="2"/>
        <v>25.027450980392157</v>
      </c>
      <c r="I46" s="22">
        <f t="shared" si="3"/>
        <v>36.419391656679792</v>
      </c>
    </row>
    <row r="47" spans="1:9" ht="23.45" customHeight="1">
      <c r="A47" s="23" t="s">
        <v>95</v>
      </c>
      <c r="B47" s="24" t="s">
        <v>96</v>
      </c>
      <c r="C47" s="25">
        <v>8000</v>
      </c>
      <c r="D47" s="25">
        <v>8560</v>
      </c>
      <c r="E47" s="25">
        <v>0</v>
      </c>
      <c r="F47" s="25">
        <v>0</v>
      </c>
      <c r="G47" s="25">
        <v>0</v>
      </c>
      <c r="H47" s="22" t="e">
        <f t="shared" si="2"/>
        <v>#DIV/0!</v>
      </c>
      <c r="I47" s="22">
        <f t="shared" si="3"/>
        <v>0</v>
      </c>
    </row>
    <row r="48" spans="1:9" ht="22.15" customHeight="1">
      <c r="A48" s="23" t="s">
        <v>97</v>
      </c>
      <c r="B48" s="24" t="s">
        <v>98</v>
      </c>
      <c r="C48" s="25">
        <v>92000</v>
      </c>
      <c r="D48" s="25">
        <v>117851</v>
      </c>
      <c r="E48" s="25">
        <v>120000</v>
      </c>
      <c r="F48" s="25">
        <v>82264.36</v>
      </c>
      <c r="G48" s="25">
        <v>120000</v>
      </c>
      <c r="H48" s="22">
        <f t="shared" si="2"/>
        <v>100</v>
      </c>
      <c r="I48" s="22">
        <f t="shared" si="3"/>
        <v>69.803701283824495</v>
      </c>
    </row>
    <row r="49" spans="1:9" ht="30.6" customHeight="1">
      <c r="A49" s="23" t="s">
        <v>99</v>
      </c>
      <c r="B49" s="24" t="s">
        <v>100</v>
      </c>
      <c r="C49" s="25">
        <v>40500</v>
      </c>
      <c r="D49" s="25">
        <v>44664</v>
      </c>
      <c r="E49" s="25">
        <v>40500</v>
      </c>
      <c r="F49" s="25">
        <v>54310.96</v>
      </c>
      <c r="G49" s="25">
        <v>70000</v>
      </c>
      <c r="H49" s="22">
        <f t="shared" si="2"/>
        <v>172.83950617283949</v>
      </c>
      <c r="I49" s="22">
        <f t="shared" si="3"/>
        <v>121.59896113200787</v>
      </c>
    </row>
    <row r="50" spans="1:9" ht="34.15" customHeight="1">
      <c r="A50" s="23" t="s">
        <v>101</v>
      </c>
      <c r="B50" s="24" t="s">
        <v>102</v>
      </c>
      <c r="C50" s="25">
        <v>2000</v>
      </c>
      <c r="D50" s="25">
        <v>0</v>
      </c>
      <c r="E50" s="25">
        <v>1000</v>
      </c>
      <c r="F50" s="25">
        <v>0</v>
      </c>
      <c r="G50" s="25">
        <v>1000</v>
      </c>
      <c r="H50" s="22">
        <f t="shared" si="2"/>
        <v>100</v>
      </c>
      <c r="I50" s="22" t="e">
        <f t="shared" si="3"/>
        <v>#DIV/0!</v>
      </c>
    </row>
    <row r="51" spans="1:9" ht="24" customHeight="1">
      <c r="A51" s="23" t="s">
        <v>103</v>
      </c>
      <c r="B51" s="24" t="s">
        <v>104</v>
      </c>
      <c r="C51" s="25">
        <v>7000</v>
      </c>
      <c r="D51" s="25">
        <v>3289</v>
      </c>
      <c r="E51" s="25">
        <v>8000</v>
      </c>
      <c r="F51" s="25">
        <v>2985.71</v>
      </c>
      <c r="G51" s="25">
        <v>6500</v>
      </c>
      <c r="H51" s="22">
        <f t="shared" si="2"/>
        <v>81.25</v>
      </c>
      <c r="I51" s="22">
        <f t="shared" si="3"/>
        <v>90.778656126482218</v>
      </c>
    </row>
    <row r="52" spans="1:9" ht="31.9" customHeight="1">
      <c r="A52" s="23" t="s">
        <v>105</v>
      </c>
      <c r="B52" s="24" t="s">
        <v>106</v>
      </c>
      <c r="C52" s="25">
        <v>600</v>
      </c>
      <c r="D52" s="25">
        <v>0</v>
      </c>
      <c r="E52" s="25">
        <v>200</v>
      </c>
      <c r="F52" s="25">
        <v>0</v>
      </c>
      <c r="G52" s="25">
        <v>200</v>
      </c>
      <c r="H52" s="22">
        <f t="shared" si="2"/>
        <v>100</v>
      </c>
      <c r="I52" s="22" t="e">
        <f t="shared" si="3"/>
        <v>#DIV/0!</v>
      </c>
    </row>
    <row r="53" spans="1:9">
      <c r="A53" s="23" t="s">
        <v>107</v>
      </c>
      <c r="B53" s="24" t="s">
        <v>108</v>
      </c>
      <c r="C53" s="25">
        <v>23000</v>
      </c>
      <c r="D53" s="25">
        <v>20045</v>
      </c>
      <c r="E53" s="25">
        <v>18000</v>
      </c>
      <c r="F53" s="25">
        <v>13493.12</v>
      </c>
      <c r="G53" s="25">
        <v>18000</v>
      </c>
      <c r="H53" s="22">
        <f t="shared" si="2"/>
        <v>100</v>
      </c>
      <c r="I53" s="22">
        <f t="shared" si="3"/>
        <v>67.314143177849843</v>
      </c>
    </row>
    <row r="54" spans="1:9" ht="18" customHeight="1">
      <c r="A54" s="23" t="s">
        <v>109</v>
      </c>
      <c r="B54" s="24" t="s">
        <v>110</v>
      </c>
      <c r="C54" s="25">
        <v>23000</v>
      </c>
      <c r="D54" s="25">
        <v>4715</v>
      </c>
      <c r="E54" s="25">
        <v>18000</v>
      </c>
      <c r="F54" s="25">
        <v>1275.7</v>
      </c>
      <c r="G54" s="25">
        <v>5000</v>
      </c>
      <c r="H54" s="22">
        <f t="shared" si="2"/>
        <v>27.777777777777779</v>
      </c>
      <c r="I54" s="22">
        <f t="shared" si="3"/>
        <v>27.056203605514316</v>
      </c>
    </row>
    <row r="55" spans="1:9">
      <c r="A55" s="23" t="s">
        <v>111</v>
      </c>
      <c r="B55" s="24" t="s">
        <v>112</v>
      </c>
      <c r="C55" s="25">
        <v>110000</v>
      </c>
      <c r="D55" s="25">
        <v>91659</v>
      </c>
      <c r="E55" s="25">
        <v>100000</v>
      </c>
      <c r="F55" s="25">
        <v>38378.9</v>
      </c>
      <c r="G55" s="25">
        <v>70000</v>
      </c>
      <c r="H55" s="22">
        <f t="shared" si="2"/>
        <v>70</v>
      </c>
      <c r="I55" s="22">
        <f t="shared" si="3"/>
        <v>41.871392880131793</v>
      </c>
    </row>
    <row r="56" spans="1:9" ht="24" customHeight="1">
      <c r="A56" s="23" t="s">
        <v>113</v>
      </c>
      <c r="B56" s="24" t="s">
        <v>114</v>
      </c>
      <c r="C56" s="25">
        <v>2000</v>
      </c>
      <c r="D56" s="25">
        <v>0</v>
      </c>
      <c r="E56" s="25">
        <v>1000</v>
      </c>
      <c r="F56" s="25">
        <v>3177.5</v>
      </c>
      <c r="G56" s="25">
        <v>10000</v>
      </c>
      <c r="H56" s="22">
        <f t="shared" si="2"/>
        <v>1000</v>
      </c>
      <c r="I56" s="22" t="e">
        <f t="shared" si="3"/>
        <v>#DIV/0!</v>
      </c>
    </row>
    <row r="57" spans="1:9" ht="15" customHeight="1">
      <c r="A57" s="26" t="s">
        <v>115</v>
      </c>
      <c r="B57" s="24" t="s">
        <v>116</v>
      </c>
      <c r="C57" s="25">
        <v>5000</v>
      </c>
      <c r="D57" s="25">
        <v>12757</v>
      </c>
      <c r="E57" s="25">
        <v>7000</v>
      </c>
      <c r="F57" s="25">
        <v>1793.75</v>
      </c>
      <c r="G57" s="25">
        <v>3000</v>
      </c>
      <c r="H57" s="22">
        <f t="shared" si="2"/>
        <v>42.857142857142854</v>
      </c>
      <c r="I57" s="22">
        <f t="shared" si="3"/>
        <v>14.060907736928746</v>
      </c>
    </row>
    <row r="58" spans="1:9">
      <c r="A58" s="26" t="s">
        <v>117</v>
      </c>
      <c r="B58" s="24" t="s">
        <v>118</v>
      </c>
      <c r="C58" s="25">
        <v>7500</v>
      </c>
      <c r="D58" s="25">
        <v>8875</v>
      </c>
      <c r="E58" s="25">
        <v>9000</v>
      </c>
      <c r="F58" s="25">
        <v>7500</v>
      </c>
      <c r="G58" s="25">
        <v>7500</v>
      </c>
      <c r="H58" s="22">
        <f t="shared" si="2"/>
        <v>83.333333333333343</v>
      </c>
      <c r="I58" s="22">
        <f t="shared" si="3"/>
        <v>84.507042253521121</v>
      </c>
    </row>
    <row r="59" spans="1:9" ht="20.45" customHeight="1">
      <c r="A59" s="23" t="s">
        <v>119</v>
      </c>
      <c r="B59" s="24" t="s">
        <v>120</v>
      </c>
      <c r="C59" s="25">
        <v>60000</v>
      </c>
      <c r="D59" s="25">
        <v>60474</v>
      </c>
      <c r="E59" s="25">
        <v>80000</v>
      </c>
      <c r="F59" s="25">
        <v>12900</v>
      </c>
      <c r="G59" s="25">
        <v>20000</v>
      </c>
      <c r="H59" s="22">
        <f t="shared" si="2"/>
        <v>25</v>
      </c>
      <c r="I59" s="22">
        <f t="shared" si="3"/>
        <v>21.331481297747793</v>
      </c>
    </row>
    <row r="60" spans="1:9">
      <c r="A60" s="23" t="s">
        <v>121</v>
      </c>
      <c r="B60" s="24" t="s">
        <v>122</v>
      </c>
      <c r="C60" s="25">
        <v>8200</v>
      </c>
      <c r="D60" s="25">
        <v>12061</v>
      </c>
      <c r="E60" s="25">
        <v>10000</v>
      </c>
      <c r="F60" s="25">
        <v>2000.56</v>
      </c>
      <c r="G60" s="25">
        <v>2001</v>
      </c>
      <c r="H60" s="22">
        <f t="shared" si="2"/>
        <v>20.010000000000002</v>
      </c>
      <c r="I60" s="22">
        <f t="shared" si="3"/>
        <v>16.587016001989884</v>
      </c>
    </row>
    <row r="61" spans="1:9" ht="18.600000000000001" customHeight="1">
      <c r="A61" s="23" t="s">
        <v>123</v>
      </c>
      <c r="B61" s="27" t="s">
        <v>124</v>
      </c>
      <c r="C61" s="25">
        <v>30000</v>
      </c>
      <c r="D61" s="25">
        <v>18000</v>
      </c>
      <c r="E61" s="25">
        <v>30000</v>
      </c>
      <c r="F61" s="25">
        <v>114375</v>
      </c>
      <c r="G61" s="25">
        <v>130000</v>
      </c>
      <c r="H61" s="22">
        <f t="shared" si="2"/>
        <v>433.33333333333331</v>
      </c>
      <c r="I61" s="22">
        <f t="shared" si="3"/>
        <v>635.41666666666674</v>
      </c>
    </row>
    <row r="62" spans="1:9" ht="19.899999999999999" customHeight="1">
      <c r="A62" s="23" t="s">
        <v>125</v>
      </c>
      <c r="B62" s="27" t="s">
        <v>126</v>
      </c>
      <c r="C62" s="25">
        <v>140000</v>
      </c>
      <c r="D62" s="25">
        <v>91554</v>
      </c>
      <c r="E62" s="25">
        <v>150000</v>
      </c>
      <c r="F62" s="25">
        <v>0</v>
      </c>
      <c r="G62" s="25">
        <v>0</v>
      </c>
      <c r="H62" s="22">
        <f t="shared" si="2"/>
        <v>0</v>
      </c>
      <c r="I62" s="22">
        <f t="shared" si="3"/>
        <v>0</v>
      </c>
    </row>
    <row r="63" spans="1:9" ht="30">
      <c r="A63" s="1" t="s">
        <v>0</v>
      </c>
      <c r="B63" s="1" t="s">
        <v>50</v>
      </c>
      <c r="C63" s="1" t="s">
        <v>2</v>
      </c>
      <c r="D63" s="1" t="s">
        <v>3</v>
      </c>
      <c r="E63" s="1" t="s">
        <v>4</v>
      </c>
      <c r="F63" s="1" t="s">
        <v>5</v>
      </c>
      <c r="G63" s="1" t="s">
        <v>6</v>
      </c>
      <c r="H63" s="1" t="s">
        <v>7</v>
      </c>
      <c r="I63" s="1" t="s">
        <v>8</v>
      </c>
    </row>
    <row r="64" spans="1:9" ht="31.15" customHeight="1">
      <c r="A64" s="23" t="s">
        <v>127</v>
      </c>
      <c r="B64" s="24" t="s">
        <v>128</v>
      </c>
      <c r="C64" s="25">
        <f>SUM(C65:C69)</f>
        <v>467000</v>
      </c>
      <c r="D64" s="25">
        <f>SUM(D65:D69)</f>
        <v>487261</v>
      </c>
      <c r="E64" s="25">
        <f>SUM(E65:E69)</f>
        <v>528200</v>
      </c>
      <c r="F64" s="25">
        <f>SUM(F65:F69)</f>
        <v>188256.35</v>
      </c>
      <c r="G64" s="25">
        <f>SUM(G65:G69)</f>
        <v>213000</v>
      </c>
      <c r="H64" s="25">
        <f t="shared" ref="H64:H83" si="4">G64/E64*100</f>
        <v>40.325634229458544</v>
      </c>
      <c r="I64" s="25">
        <f t="shared" ref="I64:I83" si="5">F22/D22*100</f>
        <v>23.501420712302185</v>
      </c>
    </row>
    <row r="65" spans="1:9">
      <c r="A65" s="23" t="s">
        <v>129</v>
      </c>
      <c r="B65" s="24" t="s">
        <v>130</v>
      </c>
      <c r="C65" s="25">
        <v>360000</v>
      </c>
      <c r="D65" s="25">
        <v>360075</v>
      </c>
      <c r="E65" s="25">
        <v>390000</v>
      </c>
      <c r="F65" s="25">
        <v>120737.44</v>
      </c>
      <c r="G65" s="25">
        <v>130000</v>
      </c>
      <c r="H65" s="25">
        <f t="shared" si="4"/>
        <v>33.333333333333329</v>
      </c>
      <c r="I65" s="25" t="e">
        <f t="shared" si="5"/>
        <v>#VALUE!</v>
      </c>
    </row>
    <row r="66" spans="1:9">
      <c r="A66" s="23" t="s">
        <v>131</v>
      </c>
      <c r="B66" s="24" t="s">
        <v>84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 t="e">
        <f t="shared" si="4"/>
        <v>#DIV/0!</v>
      </c>
      <c r="I66" s="25">
        <f t="shared" si="5"/>
        <v>55.041357708868929</v>
      </c>
    </row>
    <row r="67" spans="1:9" ht="16.149999999999999" customHeight="1">
      <c r="A67" s="23" t="s">
        <v>132</v>
      </c>
      <c r="B67" s="24" t="s">
        <v>86</v>
      </c>
      <c r="C67" s="25">
        <v>55000</v>
      </c>
      <c r="D67" s="25">
        <v>48175</v>
      </c>
      <c r="E67" s="25">
        <v>55000</v>
      </c>
      <c r="F67" s="25">
        <v>38915.33</v>
      </c>
      <c r="G67" s="25">
        <v>50000</v>
      </c>
      <c r="H67" s="25">
        <f t="shared" si="4"/>
        <v>90.909090909090907</v>
      </c>
      <c r="I67" s="25">
        <f t="shared" si="5"/>
        <v>70.425120138329561</v>
      </c>
    </row>
    <row r="68" spans="1:9">
      <c r="A68" s="23" t="s">
        <v>133</v>
      </c>
      <c r="B68" s="24" t="s">
        <v>88</v>
      </c>
      <c r="C68" s="25">
        <v>52000</v>
      </c>
      <c r="D68" s="25">
        <v>50411</v>
      </c>
      <c r="E68" s="25">
        <v>52000</v>
      </c>
      <c r="F68" s="25">
        <v>15603.58</v>
      </c>
      <c r="G68" s="25">
        <v>20000</v>
      </c>
      <c r="H68" s="25">
        <f t="shared" si="4"/>
        <v>38.461538461538467</v>
      </c>
      <c r="I68" s="25">
        <f t="shared" si="5"/>
        <v>77.882472844254309</v>
      </c>
    </row>
    <row r="69" spans="1:9" ht="17.45" customHeight="1">
      <c r="A69" s="23" t="s">
        <v>134</v>
      </c>
      <c r="B69" s="24" t="s">
        <v>135</v>
      </c>
      <c r="C69" s="25">
        <v>0</v>
      </c>
      <c r="D69" s="25">
        <v>28600</v>
      </c>
      <c r="E69" s="25">
        <v>31200</v>
      </c>
      <c r="F69" s="25">
        <v>13000</v>
      </c>
      <c r="G69" s="25">
        <v>13000</v>
      </c>
      <c r="H69" s="25">
        <f t="shared" si="4"/>
        <v>41.666666666666671</v>
      </c>
      <c r="I69" s="25">
        <f t="shared" si="5"/>
        <v>50.669101212962531</v>
      </c>
    </row>
    <row r="70" spans="1:9" ht="14.45" customHeight="1">
      <c r="A70" s="19" t="s">
        <v>136</v>
      </c>
      <c r="B70" s="20" t="s">
        <v>137</v>
      </c>
      <c r="C70" s="21">
        <f>SUM(C71:C75)</f>
        <v>69200</v>
      </c>
      <c r="D70" s="21">
        <f>SUM(D71:D75)</f>
        <v>55648.68</v>
      </c>
      <c r="E70" s="21">
        <f>SUM(E71:E75)</f>
        <v>58900</v>
      </c>
      <c r="F70" s="21">
        <f>SUM(F71:F75)</f>
        <v>45814.73</v>
      </c>
      <c r="G70" s="21">
        <f>SUM(G71:G75)</f>
        <v>58500</v>
      </c>
      <c r="H70" s="25">
        <f t="shared" si="4"/>
        <v>99.32088285229203</v>
      </c>
      <c r="I70" s="25">
        <f t="shared" si="5"/>
        <v>58.094653197576143</v>
      </c>
    </row>
    <row r="71" spans="1:9" ht="16.899999999999999" customHeight="1">
      <c r="A71" s="23" t="s">
        <v>138</v>
      </c>
      <c r="B71" s="24" t="s">
        <v>139</v>
      </c>
      <c r="C71" s="25">
        <v>10100</v>
      </c>
      <c r="D71" s="25">
        <v>10100</v>
      </c>
      <c r="E71" s="25">
        <v>10100</v>
      </c>
      <c r="F71" s="25">
        <v>11430.11</v>
      </c>
      <c r="G71" s="25">
        <v>11430</v>
      </c>
      <c r="H71" s="25">
        <f t="shared" si="4"/>
        <v>113.16831683168316</v>
      </c>
      <c r="I71" s="25">
        <f t="shared" si="5"/>
        <v>31.023124194636516</v>
      </c>
    </row>
    <row r="72" spans="1:9" ht="12.6" customHeight="1">
      <c r="A72" s="23" t="s">
        <v>140</v>
      </c>
      <c r="B72" s="24" t="s">
        <v>141</v>
      </c>
      <c r="C72" s="25">
        <v>40000</v>
      </c>
      <c r="D72" s="25">
        <v>26845</v>
      </c>
      <c r="E72" s="25">
        <v>30000</v>
      </c>
      <c r="F72" s="25">
        <v>20541.14</v>
      </c>
      <c r="G72" s="25">
        <v>30000</v>
      </c>
      <c r="H72" s="25">
        <f t="shared" si="4"/>
        <v>100</v>
      </c>
      <c r="I72" s="25">
        <f t="shared" si="5"/>
        <v>57.014095956276577</v>
      </c>
    </row>
    <row r="73" spans="1:9" ht="24" customHeight="1">
      <c r="A73" s="23" t="s">
        <v>142</v>
      </c>
      <c r="B73" s="24" t="s">
        <v>143</v>
      </c>
      <c r="C73" s="25">
        <v>13000</v>
      </c>
      <c r="D73" s="25">
        <v>12034</v>
      </c>
      <c r="E73" s="25">
        <v>12000</v>
      </c>
      <c r="F73" s="25">
        <v>6827.07</v>
      </c>
      <c r="G73" s="25">
        <v>10000</v>
      </c>
      <c r="H73" s="25">
        <f t="shared" si="4"/>
        <v>83.333333333333343</v>
      </c>
      <c r="I73" s="25">
        <f t="shared" si="5"/>
        <v>64.854531596452318</v>
      </c>
    </row>
    <row r="74" spans="1:9">
      <c r="A74" s="23" t="s">
        <v>144</v>
      </c>
      <c r="B74" s="24" t="s">
        <v>145</v>
      </c>
      <c r="C74" s="25">
        <v>100</v>
      </c>
      <c r="D74" s="25">
        <v>20.68</v>
      </c>
      <c r="E74" s="25">
        <v>100</v>
      </c>
      <c r="F74" s="25">
        <v>46.22</v>
      </c>
      <c r="G74" s="25">
        <v>100</v>
      </c>
      <c r="H74" s="25">
        <f t="shared" si="4"/>
        <v>100</v>
      </c>
      <c r="I74" s="25">
        <f t="shared" si="5"/>
        <v>69.628345653836348</v>
      </c>
    </row>
    <row r="75" spans="1:9" ht="29.45" customHeight="1">
      <c r="A75" s="23" t="s">
        <v>146</v>
      </c>
      <c r="B75" s="24" t="s">
        <v>147</v>
      </c>
      <c r="C75" s="25">
        <v>6000</v>
      </c>
      <c r="D75" s="25">
        <v>6649</v>
      </c>
      <c r="E75" s="25">
        <v>6700</v>
      </c>
      <c r="F75" s="25">
        <v>6970.19</v>
      </c>
      <c r="G75" s="25">
        <v>6970</v>
      </c>
      <c r="H75" s="25">
        <f t="shared" si="4"/>
        <v>104.02985074626865</v>
      </c>
      <c r="I75" s="25">
        <f t="shared" si="5"/>
        <v>88.079717177318727</v>
      </c>
    </row>
    <row r="76" spans="1:9" ht="21.6" customHeight="1">
      <c r="A76" s="19" t="s">
        <v>148</v>
      </c>
      <c r="B76" s="20" t="s">
        <v>149</v>
      </c>
      <c r="C76" s="21">
        <f>SUM(C77:C80)</f>
        <v>491000</v>
      </c>
      <c r="D76" s="21">
        <f>SUM(D77:D80)</f>
        <v>751735</v>
      </c>
      <c r="E76" s="21">
        <f>SUM(E77:E80)</f>
        <v>121000</v>
      </c>
      <c r="F76" s="21">
        <f>SUM(F77:F80)</f>
        <v>14738.69</v>
      </c>
      <c r="G76" s="21">
        <f>SUM(G77:G80)</f>
        <v>106000</v>
      </c>
      <c r="H76" s="25">
        <f t="shared" si="4"/>
        <v>87.603305785123965</v>
      </c>
      <c r="I76" s="25">
        <f t="shared" si="5"/>
        <v>23.680416345412493</v>
      </c>
    </row>
    <row r="77" spans="1:9" ht="27" customHeight="1">
      <c r="A77" s="23" t="s">
        <v>150</v>
      </c>
      <c r="B77" s="24" t="s">
        <v>151</v>
      </c>
      <c r="C77" s="25">
        <v>38000</v>
      </c>
      <c r="D77" s="25">
        <v>52418</v>
      </c>
      <c r="E77" s="25">
        <v>40000</v>
      </c>
      <c r="F77" s="25">
        <v>14738.69</v>
      </c>
      <c r="G77" s="25">
        <v>25000</v>
      </c>
      <c r="H77" s="25">
        <f t="shared" si="4"/>
        <v>62.5</v>
      </c>
      <c r="I77" s="25">
        <f t="shared" si="5"/>
        <v>0</v>
      </c>
    </row>
    <row r="78" spans="1:9" ht="27" customHeight="1">
      <c r="A78" s="23" t="s">
        <v>152</v>
      </c>
      <c r="B78" s="24" t="s">
        <v>153</v>
      </c>
      <c r="C78" s="25">
        <v>450000</v>
      </c>
      <c r="D78" s="25">
        <v>699317</v>
      </c>
      <c r="E78" s="25">
        <v>80000</v>
      </c>
      <c r="F78" s="25">
        <v>0</v>
      </c>
      <c r="G78" s="25">
        <v>80000</v>
      </c>
      <c r="H78" s="25">
        <f t="shared" si="4"/>
        <v>100</v>
      </c>
      <c r="I78" s="25">
        <f t="shared" si="5"/>
        <v>47.699596774193544</v>
      </c>
    </row>
    <row r="79" spans="1:9" ht="29.45" customHeight="1">
      <c r="A79" s="23" t="s">
        <v>154</v>
      </c>
      <c r="B79" s="24" t="s">
        <v>155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 t="e">
        <f t="shared" si="4"/>
        <v>#DIV/0!</v>
      </c>
      <c r="I79" s="25">
        <f t="shared" si="5"/>
        <v>0</v>
      </c>
    </row>
    <row r="80" spans="1:9" ht="18" customHeight="1">
      <c r="A80" s="23" t="s">
        <v>156</v>
      </c>
      <c r="B80" s="24" t="s">
        <v>157</v>
      </c>
      <c r="C80" s="25">
        <v>3000</v>
      </c>
      <c r="D80" s="25">
        <v>0</v>
      </c>
      <c r="E80" s="25">
        <v>1000</v>
      </c>
      <c r="F80" s="25">
        <v>0</v>
      </c>
      <c r="G80" s="25">
        <v>1000</v>
      </c>
      <c r="H80" s="25">
        <f t="shared" si="4"/>
        <v>100</v>
      </c>
      <c r="I80" s="25">
        <f t="shared" si="5"/>
        <v>40.901960423227166</v>
      </c>
    </row>
    <row r="81" spans="1:9" ht="28.15" customHeight="1">
      <c r="A81" s="19" t="s">
        <v>13</v>
      </c>
      <c r="B81" s="20" t="s">
        <v>158</v>
      </c>
      <c r="C81" s="21">
        <f>SUM(C82:C83)</f>
        <v>40000</v>
      </c>
      <c r="D81" s="21">
        <f>SUM(D82:D83)</f>
        <v>42694</v>
      </c>
      <c r="E81" s="21">
        <f>SUM(E82:E83)</f>
        <v>45000</v>
      </c>
      <c r="F81" s="21">
        <f>SUM(F82:F83)</f>
        <v>8385.8100000000013</v>
      </c>
      <c r="G81" s="21">
        <f>SUM(G82:G83)</f>
        <v>25000</v>
      </c>
      <c r="H81" s="25">
        <f t="shared" si="4"/>
        <v>55.555555555555557</v>
      </c>
      <c r="I81" s="25">
        <f t="shared" si="5"/>
        <v>15.615427683494335</v>
      </c>
    </row>
    <row r="82" spans="1:9" ht="32.450000000000003" customHeight="1">
      <c r="A82" s="23" t="s">
        <v>159</v>
      </c>
      <c r="B82" s="24" t="s">
        <v>160</v>
      </c>
      <c r="C82" s="25">
        <v>20000</v>
      </c>
      <c r="D82" s="25">
        <v>21591</v>
      </c>
      <c r="E82" s="25">
        <v>20000</v>
      </c>
      <c r="F82" s="25">
        <v>2150</v>
      </c>
      <c r="G82" s="25">
        <v>10000</v>
      </c>
      <c r="H82" s="25">
        <f t="shared" si="4"/>
        <v>50</v>
      </c>
      <c r="I82" s="25">
        <f t="shared" si="5"/>
        <v>13.058665467934762</v>
      </c>
    </row>
    <row r="83" spans="1:9">
      <c r="A83" s="23" t="s">
        <v>161</v>
      </c>
      <c r="B83" s="24" t="s">
        <v>162</v>
      </c>
      <c r="C83" s="25">
        <v>20000</v>
      </c>
      <c r="D83" s="25">
        <v>21103</v>
      </c>
      <c r="E83" s="25">
        <v>25000</v>
      </c>
      <c r="F83" s="25">
        <v>6235.81</v>
      </c>
      <c r="G83" s="25">
        <v>15000</v>
      </c>
      <c r="H83" s="25">
        <f t="shared" si="4"/>
        <v>60</v>
      </c>
      <c r="I83" s="25">
        <f t="shared" si="5"/>
        <v>26.140926116931762</v>
      </c>
    </row>
    <row r="84" spans="1:9" ht="32.450000000000003" customHeight="1">
      <c r="A84" s="1" t="s">
        <v>0</v>
      </c>
      <c r="B84" s="1" t="s">
        <v>50</v>
      </c>
      <c r="C84" s="1" t="s">
        <v>2</v>
      </c>
      <c r="D84" s="1" t="s">
        <v>3</v>
      </c>
      <c r="E84" s="1" t="s">
        <v>4</v>
      </c>
      <c r="F84" s="1" t="s">
        <v>5</v>
      </c>
      <c r="G84" s="1" t="s">
        <v>6</v>
      </c>
      <c r="H84" s="1" t="s">
        <v>7</v>
      </c>
      <c r="I84" s="1" t="s">
        <v>8</v>
      </c>
    </row>
    <row r="85" spans="1:9" ht="24" customHeight="1">
      <c r="A85" s="16" t="s">
        <v>163</v>
      </c>
      <c r="B85" s="17" t="s">
        <v>164</v>
      </c>
      <c r="C85" s="18">
        <f>C86+C114+C181</f>
        <v>6486400</v>
      </c>
      <c r="D85" s="18">
        <f>D86+D114+D181</f>
        <v>6671756</v>
      </c>
      <c r="E85" s="18">
        <f>E86+E114+E181</f>
        <v>7219500</v>
      </c>
      <c r="F85" s="18">
        <f>F86+F114+F181</f>
        <v>996394.34999999986</v>
      </c>
      <c r="G85" s="18">
        <f>G86+G114+G181</f>
        <v>1253861</v>
      </c>
      <c r="H85" s="18">
        <f t="shared" ref="H85:H112" si="6">G85/E85*100</f>
        <v>17.367698594085461</v>
      </c>
      <c r="I85" s="18">
        <f t="shared" ref="I85:I112" si="7">F85/D85*100</f>
        <v>14.934514241827786</v>
      </c>
    </row>
    <row r="86" spans="1:9" ht="60.6" customHeight="1">
      <c r="A86" s="28" t="s">
        <v>9</v>
      </c>
      <c r="B86" s="29" t="s">
        <v>165</v>
      </c>
      <c r="C86" s="21">
        <f>C87</f>
        <v>512400</v>
      </c>
      <c r="D86" s="21">
        <f>D87</f>
        <v>470700</v>
      </c>
      <c r="E86" s="21">
        <f>E87</f>
        <v>518000</v>
      </c>
      <c r="F86" s="21">
        <f>F87</f>
        <v>800</v>
      </c>
      <c r="G86" s="21">
        <f>G87</f>
        <v>800</v>
      </c>
      <c r="H86" s="22">
        <f t="shared" si="6"/>
        <v>0.15444015444015444</v>
      </c>
      <c r="I86" s="22">
        <f t="shared" si="7"/>
        <v>0.16995963458678565</v>
      </c>
    </row>
    <row r="87" spans="1:9" ht="25.15" customHeight="1">
      <c r="A87" s="19" t="s">
        <v>54</v>
      </c>
      <c r="B87" s="20" t="s">
        <v>166</v>
      </c>
      <c r="C87" s="21">
        <f>C88+C98+C109+C110+C111+C112</f>
        <v>512400</v>
      </c>
      <c r="D87" s="21">
        <v>470700</v>
      </c>
      <c r="E87" s="21">
        <f>E88+E98+SUM(E109:E112)</f>
        <v>518000</v>
      </c>
      <c r="F87" s="21">
        <f>F88+F98+SUM(F109:F112)</f>
        <v>800</v>
      </c>
      <c r="G87" s="21">
        <f>G88+G98+G109+G110+G111+G112</f>
        <v>800</v>
      </c>
      <c r="H87" s="22">
        <f t="shared" si="6"/>
        <v>0.15444015444015444</v>
      </c>
      <c r="I87" s="22">
        <f t="shared" si="7"/>
        <v>0.16995963458678565</v>
      </c>
    </row>
    <row r="88" spans="1:9" ht="24" customHeight="1">
      <c r="A88" s="19" t="s">
        <v>167</v>
      </c>
      <c r="B88" s="20" t="s">
        <v>168</v>
      </c>
      <c r="C88" s="21">
        <f>SUM(C89:C97)</f>
        <v>173600</v>
      </c>
      <c r="D88" s="21">
        <f>SUM(D89:D97)</f>
        <v>142412</v>
      </c>
      <c r="E88" s="21">
        <v>177200</v>
      </c>
      <c r="F88" s="21">
        <v>0</v>
      </c>
      <c r="G88" s="21">
        <f>SUM(G89:G97)</f>
        <v>0</v>
      </c>
      <c r="H88" s="22">
        <f t="shared" si="6"/>
        <v>0</v>
      </c>
      <c r="I88" s="22">
        <f t="shared" si="7"/>
        <v>0</v>
      </c>
    </row>
    <row r="89" spans="1:9" ht="19.899999999999999" customHeight="1">
      <c r="A89" s="23" t="s">
        <v>169</v>
      </c>
      <c r="B89" s="24" t="s">
        <v>170</v>
      </c>
      <c r="C89" s="25">
        <v>20000</v>
      </c>
      <c r="D89" s="25">
        <v>18575</v>
      </c>
      <c r="E89" s="25">
        <v>20000</v>
      </c>
      <c r="F89" s="25">
        <v>0</v>
      </c>
      <c r="G89" s="25">
        <v>0</v>
      </c>
      <c r="H89" s="22">
        <f t="shared" si="6"/>
        <v>0</v>
      </c>
      <c r="I89" s="22">
        <f t="shared" si="7"/>
        <v>0</v>
      </c>
    </row>
    <row r="90" spans="1:9" ht="23.45" customHeight="1">
      <c r="A90" s="23" t="s">
        <v>171</v>
      </c>
      <c r="B90" s="24" t="s">
        <v>172</v>
      </c>
      <c r="C90" s="25">
        <v>15000</v>
      </c>
      <c r="D90" s="25">
        <v>10950</v>
      </c>
      <c r="E90" s="25">
        <v>15000</v>
      </c>
      <c r="F90" s="25">
        <v>0</v>
      </c>
      <c r="G90" s="25">
        <v>0</v>
      </c>
      <c r="H90" s="22">
        <f t="shared" si="6"/>
        <v>0</v>
      </c>
      <c r="I90" s="22">
        <f t="shared" si="7"/>
        <v>0</v>
      </c>
    </row>
    <row r="91" spans="1:9" ht="21.6" customHeight="1">
      <c r="A91" s="23" t="s">
        <v>173</v>
      </c>
      <c r="B91" s="24" t="s">
        <v>174</v>
      </c>
      <c r="C91" s="25">
        <v>20000</v>
      </c>
      <c r="D91" s="25">
        <v>22438</v>
      </c>
      <c r="E91" s="25">
        <v>20000</v>
      </c>
      <c r="F91" s="25">
        <v>0</v>
      </c>
      <c r="G91" s="25">
        <v>0</v>
      </c>
      <c r="H91" s="22">
        <f t="shared" si="6"/>
        <v>0</v>
      </c>
      <c r="I91" s="22">
        <f t="shared" si="7"/>
        <v>0</v>
      </c>
    </row>
    <row r="92" spans="1:9" ht="22.9" customHeight="1">
      <c r="A92" s="23" t="s">
        <v>175</v>
      </c>
      <c r="B92" s="24" t="s">
        <v>176</v>
      </c>
      <c r="C92" s="25">
        <v>20000</v>
      </c>
      <c r="D92" s="25">
        <v>20200</v>
      </c>
      <c r="E92" s="25">
        <v>20000</v>
      </c>
      <c r="F92" s="25">
        <v>0</v>
      </c>
      <c r="G92" s="25">
        <v>0</v>
      </c>
      <c r="H92" s="22">
        <f t="shared" si="6"/>
        <v>0</v>
      </c>
      <c r="I92" s="22">
        <f t="shared" si="7"/>
        <v>0</v>
      </c>
    </row>
    <row r="93" spans="1:9" ht="24.6" customHeight="1">
      <c r="A93" s="23" t="s">
        <v>177</v>
      </c>
      <c r="B93" s="24" t="s">
        <v>178</v>
      </c>
      <c r="C93" s="25">
        <v>50000</v>
      </c>
      <c r="D93" s="25">
        <v>36281</v>
      </c>
      <c r="E93" s="25">
        <v>50000</v>
      </c>
      <c r="F93" s="25">
        <v>0</v>
      </c>
      <c r="G93" s="25">
        <v>0</v>
      </c>
      <c r="H93" s="22">
        <f t="shared" si="6"/>
        <v>0</v>
      </c>
      <c r="I93" s="22">
        <f t="shared" si="7"/>
        <v>0</v>
      </c>
    </row>
    <row r="94" spans="1:9" ht="18" customHeight="1">
      <c r="A94" s="23" t="s">
        <v>179</v>
      </c>
      <c r="B94" s="24" t="s">
        <v>180</v>
      </c>
      <c r="C94" s="25">
        <v>20000</v>
      </c>
      <c r="D94" s="25">
        <v>19943</v>
      </c>
      <c r="E94" s="25">
        <v>20000</v>
      </c>
      <c r="F94" s="25">
        <v>0</v>
      </c>
      <c r="G94" s="25">
        <v>0</v>
      </c>
      <c r="H94" s="22">
        <f t="shared" si="6"/>
        <v>0</v>
      </c>
      <c r="I94" s="22">
        <f t="shared" si="7"/>
        <v>0</v>
      </c>
    </row>
    <row r="95" spans="1:9" ht="20.45" customHeight="1">
      <c r="A95" s="23" t="s">
        <v>181</v>
      </c>
      <c r="B95" s="24" t="s">
        <v>182</v>
      </c>
      <c r="C95" s="25">
        <v>10000</v>
      </c>
      <c r="D95" s="25">
        <v>10800</v>
      </c>
      <c r="E95" s="25">
        <v>10000</v>
      </c>
      <c r="F95" s="25">
        <v>0</v>
      </c>
      <c r="G95" s="25">
        <v>0</v>
      </c>
      <c r="H95" s="22">
        <f t="shared" si="6"/>
        <v>0</v>
      </c>
      <c r="I95" s="22">
        <f t="shared" si="7"/>
        <v>0</v>
      </c>
    </row>
    <row r="96" spans="1:9" ht="16.899999999999999" customHeight="1">
      <c r="A96" s="23" t="s">
        <v>183</v>
      </c>
      <c r="B96" s="24" t="s">
        <v>184</v>
      </c>
      <c r="C96" s="25">
        <v>15000</v>
      </c>
      <c r="D96" s="25">
        <v>0</v>
      </c>
      <c r="E96" s="25">
        <v>15000</v>
      </c>
      <c r="F96" s="25">
        <v>0</v>
      </c>
      <c r="G96" s="25">
        <v>0</v>
      </c>
      <c r="H96" s="22">
        <f t="shared" si="6"/>
        <v>0</v>
      </c>
      <c r="I96" s="22" t="e">
        <f t="shared" si="7"/>
        <v>#DIV/0!</v>
      </c>
    </row>
    <row r="97" spans="1:9" ht="21.6" customHeight="1">
      <c r="A97" s="23" t="s">
        <v>185</v>
      </c>
      <c r="B97" s="24" t="s">
        <v>186</v>
      </c>
      <c r="C97" s="25">
        <v>3600</v>
      </c>
      <c r="D97" s="25">
        <v>3225</v>
      </c>
      <c r="E97" s="25">
        <v>7200</v>
      </c>
      <c r="F97" s="25">
        <v>0</v>
      </c>
      <c r="G97" s="25">
        <v>0</v>
      </c>
      <c r="H97" s="22">
        <f t="shared" si="6"/>
        <v>0</v>
      </c>
      <c r="I97" s="22">
        <f t="shared" si="7"/>
        <v>0</v>
      </c>
    </row>
    <row r="98" spans="1:9" ht="22.15" customHeight="1">
      <c r="A98" s="19" t="s">
        <v>187</v>
      </c>
      <c r="B98" s="20" t="s">
        <v>188</v>
      </c>
      <c r="C98" s="21">
        <f>SUM(C99:C108)</f>
        <v>138800</v>
      </c>
      <c r="D98" s="21">
        <f>SUM(D99:D108)</f>
        <v>133563</v>
      </c>
      <c r="E98" s="21">
        <f>SUM(E99:E108)</f>
        <v>140800</v>
      </c>
      <c r="F98" s="21">
        <f>SUM(F99:F108)</f>
        <v>0</v>
      </c>
      <c r="G98" s="21">
        <f>SUM(G99:G108)</f>
        <v>0</v>
      </c>
      <c r="H98" s="22">
        <f t="shared" si="6"/>
        <v>0</v>
      </c>
      <c r="I98" s="22">
        <f t="shared" si="7"/>
        <v>0</v>
      </c>
    </row>
    <row r="99" spans="1:9" ht="19.899999999999999" customHeight="1">
      <c r="A99" s="23" t="s">
        <v>189</v>
      </c>
      <c r="B99" s="24" t="s">
        <v>190</v>
      </c>
      <c r="C99" s="25">
        <v>20000</v>
      </c>
      <c r="D99" s="25">
        <v>19800</v>
      </c>
      <c r="E99" s="25">
        <v>20000</v>
      </c>
      <c r="F99" s="25">
        <v>0</v>
      </c>
      <c r="G99" s="25">
        <v>0</v>
      </c>
      <c r="H99" s="22">
        <f t="shared" si="6"/>
        <v>0</v>
      </c>
      <c r="I99" s="22">
        <f t="shared" si="7"/>
        <v>0</v>
      </c>
    </row>
    <row r="100" spans="1:9" ht="18" customHeight="1">
      <c r="A100" s="23" t="s">
        <v>191</v>
      </c>
      <c r="B100" s="24" t="s">
        <v>192</v>
      </c>
      <c r="C100" s="25">
        <v>20000</v>
      </c>
      <c r="D100" s="25">
        <v>17952</v>
      </c>
      <c r="E100" s="25">
        <v>20000</v>
      </c>
      <c r="F100" s="25">
        <v>0</v>
      </c>
      <c r="G100" s="25">
        <v>0</v>
      </c>
      <c r="H100" s="22">
        <f t="shared" si="6"/>
        <v>0</v>
      </c>
      <c r="I100" s="22">
        <f t="shared" si="7"/>
        <v>0</v>
      </c>
    </row>
    <row r="101" spans="1:9" ht="21.6" customHeight="1">
      <c r="A101" s="23" t="s">
        <v>193</v>
      </c>
      <c r="B101" s="24" t="s">
        <v>194</v>
      </c>
      <c r="C101" s="25">
        <v>15000</v>
      </c>
      <c r="D101" s="25">
        <v>13000</v>
      </c>
      <c r="E101" s="25">
        <v>15000</v>
      </c>
      <c r="F101" s="25">
        <v>0</v>
      </c>
      <c r="G101" s="25">
        <v>0</v>
      </c>
      <c r="H101" s="22">
        <f t="shared" si="6"/>
        <v>0</v>
      </c>
      <c r="I101" s="22">
        <f t="shared" si="7"/>
        <v>0</v>
      </c>
    </row>
    <row r="102" spans="1:9" ht="22.9" customHeight="1">
      <c r="A102" s="23" t="s">
        <v>195</v>
      </c>
      <c r="B102" s="24" t="s">
        <v>196</v>
      </c>
      <c r="C102" s="25">
        <v>18000</v>
      </c>
      <c r="D102" s="25">
        <v>17450</v>
      </c>
      <c r="E102" s="25">
        <v>20000</v>
      </c>
      <c r="F102" s="25">
        <v>0</v>
      </c>
      <c r="G102" s="25">
        <v>0</v>
      </c>
      <c r="H102" s="22">
        <f t="shared" si="6"/>
        <v>0</v>
      </c>
      <c r="I102" s="22">
        <f t="shared" si="7"/>
        <v>0</v>
      </c>
    </row>
    <row r="103" spans="1:9" ht="19.899999999999999" customHeight="1">
      <c r="A103" s="23" t="s">
        <v>197</v>
      </c>
      <c r="B103" s="24" t="s">
        <v>198</v>
      </c>
      <c r="C103" s="25">
        <v>25000</v>
      </c>
      <c r="D103" s="25">
        <v>25152</v>
      </c>
      <c r="E103" s="25">
        <v>25000</v>
      </c>
      <c r="F103" s="25">
        <v>0</v>
      </c>
      <c r="G103" s="25">
        <v>0</v>
      </c>
      <c r="H103" s="22">
        <f t="shared" si="6"/>
        <v>0</v>
      </c>
      <c r="I103" s="22">
        <f t="shared" si="7"/>
        <v>0</v>
      </c>
    </row>
    <row r="104" spans="1:9" ht="17.45" customHeight="1">
      <c r="A104" s="23" t="s">
        <v>199</v>
      </c>
      <c r="B104" s="24" t="s">
        <v>200</v>
      </c>
      <c r="C104" s="25">
        <v>10000</v>
      </c>
      <c r="D104" s="25">
        <v>10535</v>
      </c>
      <c r="E104" s="25">
        <v>10000</v>
      </c>
      <c r="F104" s="25">
        <v>0</v>
      </c>
      <c r="G104" s="25">
        <v>0</v>
      </c>
      <c r="H104" s="22">
        <f t="shared" si="6"/>
        <v>0</v>
      </c>
      <c r="I104" s="22">
        <f t="shared" si="7"/>
        <v>0</v>
      </c>
    </row>
    <row r="105" spans="1:9" ht="22.9" customHeight="1">
      <c r="A105" s="23" t="s">
        <v>201</v>
      </c>
      <c r="B105" s="24" t="s">
        <v>202</v>
      </c>
      <c r="C105" s="25">
        <v>20000</v>
      </c>
      <c r="D105" s="25">
        <v>19999</v>
      </c>
      <c r="E105" s="25">
        <v>20000</v>
      </c>
      <c r="F105" s="25">
        <v>0</v>
      </c>
      <c r="G105" s="25">
        <v>0</v>
      </c>
      <c r="H105" s="22">
        <f t="shared" si="6"/>
        <v>0</v>
      </c>
      <c r="I105" s="22">
        <f t="shared" si="7"/>
        <v>0</v>
      </c>
    </row>
    <row r="106" spans="1:9" ht="23.45" customHeight="1">
      <c r="A106" s="23" t="s">
        <v>203</v>
      </c>
      <c r="B106" s="24" t="s">
        <v>204</v>
      </c>
      <c r="C106" s="25">
        <v>3600</v>
      </c>
      <c r="D106" s="25">
        <v>3225</v>
      </c>
      <c r="E106" s="25">
        <v>3600</v>
      </c>
      <c r="F106" s="25">
        <v>0</v>
      </c>
      <c r="G106" s="25">
        <v>0</v>
      </c>
      <c r="H106" s="22">
        <f t="shared" si="6"/>
        <v>0</v>
      </c>
      <c r="I106" s="22">
        <f t="shared" si="7"/>
        <v>0</v>
      </c>
    </row>
    <row r="107" spans="1:9" ht="21.6" customHeight="1">
      <c r="A107" s="23" t="s">
        <v>205</v>
      </c>
      <c r="B107" s="24" t="s">
        <v>206</v>
      </c>
      <c r="C107" s="25">
        <v>3600</v>
      </c>
      <c r="D107" s="25">
        <v>3225</v>
      </c>
      <c r="E107" s="25">
        <v>3600</v>
      </c>
      <c r="F107" s="25">
        <v>0</v>
      </c>
      <c r="G107" s="25">
        <v>0</v>
      </c>
      <c r="H107" s="22">
        <f t="shared" si="6"/>
        <v>0</v>
      </c>
      <c r="I107" s="22">
        <f t="shared" si="7"/>
        <v>0</v>
      </c>
    </row>
    <row r="108" spans="1:9" ht="21" customHeight="1">
      <c r="A108" s="23" t="s">
        <v>207</v>
      </c>
      <c r="B108" s="24" t="s">
        <v>208</v>
      </c>
      <c r="C108" s="25">
        <v>3600</v>
      </c>
      <c r="D108" s="25">
        <v>3225</v>
      </c>
      <c r="E108" s="25">
        <v>3600</v>
      </c>
      <c r="F108" s="25">
        <v>0</v>
      </c>
      <c r="G108" s="25">
        <v>0</v>
      </c>
      <c r="H108" s="22">
        <f t="shared" si="6"/>
        <v>0</v>
      </c>
      <c r="I108" s="22">
        <f t="shared" si="7"/>
        <v>0</v>
      </c>
    </row>
    <row r="109" spans="1:9" ht="24.6" customHeight="1">
      <c r="A109" s="19" t="s">
        <v>209</v>
      </c>
      <c r="B109" s="20" t="s">
        <v>210</v>
      </c>
      <c r="C109" s="21">
        <v>20000</v>
      </c>
      <c r="D109" s="21">
        <v>19986</v>
      </c>
      <c r="E109" s="21">
        <v>20000</v>
      </c>
      <c r="F109" s="21">
        <v>0</v>
      </c>
      <c r="G109" s="21">
        <v>0</v>
      </c>
      <c r="H109" s="22">
        <f t="shared" si="6"/>
        <v>0</v>
      </c>
      <c r="I109" s="22">
        <f t="shared" si="7"/>
        <v>0</v>
      </c>
    </row>
    <row r="110" spans="1:9" ht="23.45" customHeight="1">
      <c r="A110" s="19" t="s">
        <v>211</v>
      </c>
      <c r="B110" s="20" t="s">
        <v>212</v>
      </c>
      <c r="C110" s="21">
        <v>20000</v>
      </c>
      <c r="D110" s="21">
        <v>14400</v>
      </c>
      <c r="E110" s="21">
        <v>20000</v>
      </c>
      <c r="F110" s="21">
        <v>800</v>
      </c>
      <c r="G110" s="21">
        <v>800</v>
      </c>
      <c r="H110" s="22">
        <f t="shared" si="6"/>
        <v>4</v>
      </c>
      <c r="I110" s="22">
        <f t="shared" si="7"/>
        <v>5.5555555555555554</v>
      </c>
    </row>
    <row r="111" spans="1:9" ht="27.6" customHeight="1">
      <c r="A111" s="30" t="s">
        <v>213</v>
      </c>
      <c r="B111" s="20" t="s">
        <v>214</v>
      </c>
      <c r="C111" s="21">
        <v>10000</v>
      </c>
      <c r="D111" s="21">
        <v>10339</v>
      </c>
      <c r="E111" s="21">
        <v>10000</v>
      </c>
      <c r="F111" s="21">
        <v>0</v>
      </c>
      <c r="G111" s="21">
        <v>0</v>
      </c>
      <c r="H111" s="22">
        <f t="shared" si="6"/>
        <v>0</v>
      </c>
      <c r="I111" s="22">
        <f t="shared" si="7"/>
        <v>0</v>
      </c>
    </row>
    <row r="112" spans="1:9" ht="33.6" customHeight="1">
      <c r="A112" s="19" t="s">
        <v>215</v>
      </c>
      <c r="B112" s="20" t="s">
        <v>216</v>
      </c>
      <c r="C112" s="21">
        <v>150000</v>
      </c>
      <c r="D112" s="21">
        <v>150000</v>
      </c>
      <c r="E112" s="21">
        <v>150000</v>
      </c>
      <c r="F112" s="21">
        <v>0</v>
      </c>
      <c r="G112" s="21">
        <v>0</v>
      </c>
      <c r="H112" s="22">
        <f t="shared" si="6"/>
        <v>0</v>
      </c>
      <c r="I112" s="22">
        <f t="shared" si="7"/>
        <v>0</v>
      </c>
    </row>
    <row r="113" spans="1:9" ht="36.6" customHeight="1">
      <c r="A113" s="1" t="s">
        <v>0</v>
      </c>
      <c r="B113" s="1" t="s">
        <v>50</v>
      </c>
      <c r="C113" s="1" t="s">
        <v>2</v>
      </c>
      <c r="D113" s="1" t="s">
        <v>3</v>
      </c>
      <c r="E113" s="1" t="s">
        <v>4</v>
      </c>
      <c r="F113" s="1" t="s">
        <v>5</v>
      </c>
      <c r="G113" s="1" t="s">
        <v>6</v>
      </c>
      <c r="H113" s="1" t="s">
        <v>7</v>
      </c>
      <c r="I113" s="1" t="s">
        <v>8</v>
      </c>
    </row>
    <row r="114" spans="1:9">
      <c r="A114" s="19" t="s">
        <v>11</v>
      </c>
      <c r="B114" s="20" t="s">
        <v>217</v>
      </c>
      <c r="C114" s="21">
        <f>C115+C135+C139+C141+C167+C168</f>
        <v>4999000</v>
      </c>
      <c r="D114" s="21">
        <f>D115+D135+D139+D141+D167+D168</f>
        <v>5319687</v>
      </c>
      <c r="E114" s="21">
        <f>E115+E135+E139+E141+E167+E168</f>
        <v>5701500</v>
      </c>
      <c r="F114" s="21">
        <f>F115+F135+F139+F141+F167+F168</f>
        <v>824644.24999999988</v>
      </c>
      <c r="G114" s="21">
        <f>G115+G135+G139+G141+G167+G168</f>
        <v>926061</v>
      </c>
      <c r="H114" s="21">
        <f t="shared" ref="H114:H139" si="8">G114/E114*100</f>
        <v>16.242409892133651</v>
      </c>
      <c r="I114" s="21">
        <f t="shared" ref="I114:I139" si="9">F114/D114*100</f>
        <v>15.501743805603599</v>
      </c>
    </row>
    <row r="115" spans="1:9">
      <c r="A115" s="19" t="s">
        <v>61</v>
      </c>
      <c r="B115" s="29" t="s">
        <v>218</v>
      </c>
      <c r="C115" s="21">
        <f>SUM(C116:C134)</f>
        <v>1970000</v>
      </c>
      <c r="D115" s="21">
        <f>SUM(D116:D134)</f>
        <v>2228845</v>
      </c>
      <c r="E115" s="21">
        <f>SUM(E116:E134)</f>
        <v>2790000</v>
      </c>
      <c r="F115" s="21">
        <f>SUM(F116:F134)</f>
        <v>458346.64999999997</v>
      </c>
      <c r="G115" s="21">
        <f>SUM(G116:G134)</f>
        <v>526943</v>
      </c>
      <c r="H115" s="21">
        <f t="shared" si="8"/>
        <v>18.886845878136203</v>
      </c>
      <c r="I115" s="21">
        <f t="shared" si="9"/>
        <v>20.564312457797648</v>
      </c>
    </row>
    <row r="116" spans="1:9" ht="35.450000000000003" customHeight="1">
      <c r="A116" s="23" t="s">
        <v>63</v>
      </c>
      <c r="B116" s="27" t="s">
        <v>219</v>
      </c>
      <c r="C116" s="25">
        <v>150000</v>
      </c>
      <c r="D116" s="25">
        <v>173448</v>
      </c>
      <c r="E116" s="25">
        <v>150000</v>
      </c>
      <c r="F116" s="25">
        <v>4875</v>
      </c>
      <c r="G116" s="25">
        <v>30000</v>
      </c>
      <c r="H116" s="21">
        <f t="shared" si="8"/>
        <v>20</v>
      </c>
      <c r="I116" s="21">
        <f t="shared" si="9"/>
        <v>2.8106406531064065</v>
      </c>
    </row>
    <row r="117" spans="1:9">
      <c r="A117" s="23" t="s">
        <v>65</v>
      </c>
      <c r="B117" s="27" t="s">
        <v>220</v>
      </c>
      <c r="C117" s="25">
        <v>250000</v>
      </c>
      <c r="D117" s="25">
        <v>250000</v>
      </c>
      <c r="E117" s="25">
        <v>250000</v>
      </c>
      <c r="F117" s="25">
        <v>250000</v>
      </c>
      <c r="G117" s="25">
        <v>250000</v>
      </c>
      <c r="H117" s="21">
        <f t="shared" si="8"/>
        <v>100</v>
      </c>
      <c r="I117" s="21">
        <f t="shared" si="9"/>
        <v>100</v>
      </c>
    </row>
    <row r="118" spans="1:9" ht="41.45" customHeight="1">
      <c r="A118" s="23" t="s">
        <v>67</v>
      </c>
      <c r="B118" s="27" t="s">
        <v>221</v>
      </c>
      <c r="C118" s="25">
        <v>40000</v>
      </c>
      <c r="D118" s="25">
        <v>38321</v>
      </c>
      <c r="E118" s="25">
        <v>40000</v>
      </c>
      <c r="F118" s="25">
        <v>38942.85</v>
      </c>
      <c r="G118" s="25">
        <v>38943</v>
      </c>
      <c r="H118" s="21">
        <f t="shared" si="8"/>
        <v>97.357500000000002</v>
      </c>
      <c r="I118" s="21">
        <f t="shared" si="9"/>
        <v>101.62273949009682</v>
      </c>
    </row>
    <row r="119" spans="1:9" ht="31.9" customHeight="1">
      <c r="A119" s="23" t="s">
        <v>69</v>
      </c>
      <c r="B119" s="27" t="s">
        <v>222</v>
      </c>
      <c r="C119" s="25">
        <v>100000</v>
      </c>
      <c r="D119" s="25">
        <v>119068</v>
      </c>
      <c r="E119" s="25">
        <v>120000</v>
      </c>
      <c r="F119" s="25">
        <v>110912.75</v>
      </c>
      <c r="G119" s="25">
        <v>115000</v>
      </c>
      <c r="H119" s="21">
        <f t="shared" si="8"/>
        <v>95.833333333333343</v>
      </c>
      <c r="I119" s="21">
        <f t="shared" si="9"/>
        <v>93.150762589444696</v>
      </c>
    </row>
    <row r="120" spans="1:9" ht="31.15" customHeight="1">
      <c r="A120" s="23" t="s">
        <v>71</v>
      </c>
      <c r="B120" s="27" t="s">
        <v>223</v>
      </c>
      <c r="C120" s="25">
        <v>400000</v>
      </c>
      <c r="D120" s="25">
        <v>533605</v>
      </c>
      <c r="E120" s="25">
        <v>550000</v>
      </c>
      <c r="F120" s="25">
        <v>5107.25</v>
      </c>
      <c r="G120" s="25">
        <v>10000</v>
      </c>
      <c r="H120" s="21">
        <f t="shared" si="8"/>
        <v>1.8181818181818181</v>
      </c>
      <c r="I120" s="21">
        <f t="shared" si="9"/>
        <v>0.95712184106220899</v>
      </c>
    </row>
    <row r="121" spans="1:9" ht="34.9" customHeight="1">
      <c r="A121" s="23" t="s">
        <v>73</v>
      </c>
      <c r="B121" s="27" t="s">
        <v>224</v>
      </c>
      <c r="C121" s="25">
        <v>30000</v>
      </c>
      <c r="D121" s="25">
        <v>86381</v>
      </c>
      <c r="E121" s="25">
        <v>650000</v>
      </c>
      <c r="F121" s="25">
        <v>8037.5</v>
      </c>
      <c r="G121" s="25">
        <v>10000</v>
      </c>
      <c r="H121" s="21">
        <f t="shared" si="8"/>
        <v>1.5384615384615385</v>
      </c>
      <c r="I121" s="21">
        <f t="shared" si="9"/>
        <v>9.3047082112964663</v>
      </c>
    </row>
    <row r="122" spans="1:9" ht="16.149999999999999" customHeight="1">
      <c r="A122" s="23" t="s">
        <v>75</v>
      </c>
      <c r="B122" s="27" t="s">
        <v>225</v>
      </c>
      <c r="C122" s="25">
        <v>150000</v>
      </c>
      <c r="D122" s="25">
        <v>154095</v>
      </c>
      <c r="E122" s="25">
        <v>125000</v>
      </c>
      <c r="F122" s="25">
        <v>22040.06</v>
      </c>
      <c r="G122" s="25">
        <v>50000</v>
      </c>
      <c r="H122" s="21">
        <f t="shared" si="8"/>
        <v>40</v>
      </c>
      <c r="I122" s="21">
        <f t="shared" si="9"/>
        <v>14.302904052694768</v>
      </c>
    </row>
    <row r="123" spans="1:9" ht="18.600000000000001" customHeight="1">
      <c r="A123" s="23" t="s">
        <v>226</v>
      </c>
      <c r="B123" s="27" t="s">
        <v>227</v>
      </c>
      <c r="C123" s="25">
        <v>40000</v>
      </c>
      <c r="D123" s="25">
        <v>41323</v>
      </c>
      <c r="E123" s="25">
        <v>40000</v>
      </c>
      <c r="F123" s="25">
        <v>0</v>
      </c>
      <c r="G123" s="25">
        <v>0</v>
      </c>
      <c r="H123" s="21">
        <f t="shared" si="8"/>
        <v>0</v>
      </c>
      <c r="I123" s="21">
        <f t="shared" si="9"/>
        <v>0</v>
      </c>
    </row>
    <row r="124" spans="1:9" ht="19.149999999999999" customHeight="1">
      <c r="A124" s="23" t="s">
        <v>228</v>
      </c>
      <c r="B124" s="27" t="s">
        <v>229</v>
      </c>
      <c r="C124" s="25">
        <v>75000</v>
      </c>
      <c r="D124" s="25">
        <v>75188</v>
      </c>
      <c r="E124" s="25">
        <v>75000</v>
      </c>
      <c r="F124" s="25">
        <v>5206.07</v>
      </c>
      <c r="G124" s="25">
        <v>6000</v>
      </c>
      <c r="H124" s="21">
        <f t="shared" si="8"/>
        <v>8</v>
      </c>
      <c r="I124" s="21">
        <f t="shared" si="9"/>
        <v>6.9240703303718671</v>
      </c>
    </row>
    <row r="125" spans="1:9" ht="17.45" customHeight="1">
      <c r="A125" s="23" t="s">
        <v>230</v>
      </c>
      <c r="B125" s="27" t="s">
        <v>231</v>
      </c>
      <c r="C125" s="25">
        <v>30000</v>
      </c>
      <c r="D125" s="25">
        <v>38168</v>
      </c>
      <c r="E125" s="25">
        <v>40000</v>
      </c>
      <c r="F125" s="25">
        <v>0</v>
      </c>
      <c r="G125" s="25">
        <v>0</v>
      </c>
      <c r="H125" s="21">
        <f t="shared" si="8"/>
        <v>0</v>
      </c>
      <c r="I125" s="21">
        <f t="shared" si="9"/>
        <v>0</v>
      </c>
    </row>
    <row r="126" spans="1:9" ht="14.45" customHeight="1">
      <c r="A126" s="23" t="s">
        <v>232</v>
      </c>
      <c r="B126" s="27" t="s">
        <v>233</v>
      </c>
      <c r="C126" s="25">
        <v>75000</v>
      </c>
      <c r="D126" s="25">
        <v>77222</v>
      </c>
      <c r="E126" s="25">
        <v>75000</v>
      </c>
      <c r="F126" s="25">
        <v>0</v>
      </c>
      <c r="G126" s="25">
        <v>0</v>
      </c>
      <c r="H126" s="21">
        <f t="shared" si="8"/>
        <v>0</v>
      </c>
      <c r="I126" s="21">
        <f t="shared" si="9"/>
        <v>0</v>
      </c>
    </row>
    <row r="127" spans="1:9" ht="18" customHeight="1">
      <c r="A127" s="23" t="s">
        <v>234</v>
      </c>
      <c r="B127" s="27" t="s">
        <v>235</v>
      </c>
      <c r="C127" s="25">
        <v>30000</v>
      </c>
      <c r="D127" s="25">
        <v>40720</v>
      </c>
      <c r="E127" s="25">
        <v>40000</v>
      </c>
      <c r="F127" s="25">
        <v>0</v>
      </c>
      <c r="G127" s="25">
        <v>0</v>
      </c>
      <c r="H127" s="21">
        <f t="shared" si="8"/>
        <v>0</v>
      </c>
      <c r="I127" s="21">
        <f t="shared" si="9"/>
        <v>0</v>
      </c>
    </row>
    <row r="128" spans="1:9" ht="19.149999999999999" customHeight="1">
      <c r="A128" s="23" t="s">
        <v>236</v>
      </c>
      <c r="B128" s="24" t="s">
        <v>237</v>
      </c>
      <c r="C128" s="25">
        <v>90000</v>
      </c>
      <c r="D128" s="25">
        <v>84717</v>
      </c>
      <c r="E128" s="25">
        <v>90000</v>
      </c>
      <c r="F128" s="25">
        <v>0</v>
      </c>
      <c r="G128" s="25">
        <v>0</v>
      </c>
      <c r="H128" s="21">
        <f t="shared" si="8"/>
        <v>0</v>
      </c>
      <c r="I128" s="21">
        <f t="shared" si="9"/>
        <v>0</v>
      </c>
    </row>
    <row r="129" spans="1:9" ht="19.149999999999999" customHeight="1">
      <c r="A129" s="23" t="s">
        <v>238</v>
      </c>
      <c r="B129" s="24" t="s">
        <v>239</v>
      </c>
      <c r="C129" s="25">
        <v>35000</v>
      </c>
      <c r="D129" s="25">
        <v>34000</v>
      </c>
      <c r="E129" s="25">
        <v>35000</v>
      </c>
      <c r="F129" s="25">
        <v>10000</v>
      </c>
      <c r="G129" s="25">
        <v>10000</v>
      </c>
      <c r="H129" s="21">
        <f t="shared" si="8"/>
        <v>28.571428571428569</v>
      </c>
      <c r="I129" s="21">
        <f t="shared" si="9"/>
        <v>29.411764705882355</v>
      </c>
    </row>
    <row r="130" spans="1:9" ht="17.45" customHeight="1">
      <c r="A130" s="23" t="s">
        <v>240</v>
      </c>
      <c r="B130" s="24" t="s">
        <v>241</v>
      </c>
      <c r="C130" s="25">
        <v>35000</v>
      </c>
      <c r="D130" s="25">
        <v>25639</v>
      </c>
      <c r="E130" s="25">
        <v>45000</v>
      </c>
      <c r="F130" s="25">
        <v>0</v>
      </c>
      <c r="G130" s="25">
        <v>0</v>
      </c>
      <c r="H130" s="21">
        <f t="shared" si="8"/>
        <v>0</v>
      </c>
      <c r="I130" s="21">
        <f t="shared" si="9"/>
        <v>0</v>
      </c>
    </row>
    <row r="131" spans="1:9" ht="21.6" customHeight="1">
      <c r="A131" s="23" t="s">
        <v>242</v>
      </c>
      <c r="B131" s="27" t="s">
        <v>243</v>
      </c>
      <c r="C131" s="25">
        <v>210000</v>
      </c>
      <c r="D131" s="25">
        <v>226950</v>
      </c>
      <c r="E131" s="25">
        <v>200000</v>
      </c>
      <c r="F131" s="25">
        <v>2186.11</v>
      </c>
      <c r="G131" s="25">
        <v>5000</v>
      </c>
      <c r="H131" s="21">
        <f t="shared" si="8"/>
        <v>2.5</v>
      </c>
      <c r="I131" s="21">
        <f t="shared" si="9"/>
        <v>0.96325622383784981</v>
      </c>
    </row>
    <row r="132" spans="1:9" ht="15.6" customHeight="1">
      <c r="A132" s="23" t="s">
        <v>244</v>
      </c>
      <c r="B132" s="27" t="s">
        <v>245</v>
      </c>
      <c r="C132" s="25">
        <v>0</v>
      </c>
      <c r="D132" s="25">
        <v>0</v>
      </c>
      <c r="E132" s="25">
        <v>35000</v>
      </c>
      <c r="F132" s="25">
        <v>1039.06</v>
      </c>
      <c r="G132" s="25">
        <v>2000</v>
      </c>
      <c r="H132" s="21">
        <f t="shared" si="8"/>
        <v>5.7142857142857144</v>
      </c>
      <c r="I132" s="21" t="e">
        <f t="shared" si="9"/>
        <v>#DIV/0!</v>
      </c>
    </row>
    <row r="133" spans="1:9">
      <c r="A133" s="31" t="s">
        <v>246</v>
      </c>
      <c r="B133" s="32" t="s">
        <v>247</v>
      </c>
      <c r="C133" s="25">
        <v>200000</v>
      </c>
      <c r="D133" s="25">
        <v>200000</v>
      </c>
      <c r="E133" s="25">
        <v>200000</v>
      </c>
      <c r="F133" s="25">
        <v>0</v>
      </c>
      <c r="G133" s="25">
        <v>0</v>
      </c>
      <c r="H133" s="21">
        <f t="shared" si="8"/>
        <v>0</v>
      </c>
      <c r="I133" s="21">
        <f t="shared" si="9"/>
        <v>0</v>
      </c>
    </row>
    <row r="134" spans="1:9">
      <c r="A134" s="31" t="s">
        <v>248</v>
      </c>
      <c r="B134" s="32" t="s">
        <v>249</v>
      </c>
      <c r="C134" s="25">
        <v>30000</v>
      </c>
      <c r="D134" s="25">
        <v>30000</v>
      </c>
      <c r="E134" s="25">
        <v>30000</v>
      </c>
      <c r="F134" s="25">
        <v>0</v>
      </c>
      <c r="G134" s="25">
        <v>0</v>
      </c>
      <c r="H134" s="21">
        <f t="shared" si="8"/>
        <v>0</v>
      </c>
      <c r="I134" s="21">
        <f t="shared" si="9"/>
        <v>0</v>
      </c>
    </row>
    <row r="135" spans="1:9" ht="16.899999999999999" customHeight="1">
      <c r="A135" s="19" t="s">
        <v>77</v>
      </c>
      <c r="B135" s="29" t="s">
        <v>250</v>
      </c>
      <c r="C135" s="21">
        <f>SUM(C136:C138)</f>
        <v>630000</v>
      </c>
      <c r="D135" s="21">
        <f>SUM(D136:D138)</f>
        <v>617366</v>
      </c>
      <c r="E135" s="21">
        <v>610000</v>
      </c>
      <c r="F135" s="21">
        <f>SUM(F136:F138)</f>
        <v>140115</v>
      </c>
      <c r="G135" s="21">
        <f>SUM(G136:G138)</f>
        <v>145000</v>
      </c>
      <c r="H135" s="21">
        <f t="shared" si="8"/>
        <v>23.770491803278688</v>
      </c>
      <c r="I135" s="21">
        <f t="shared" si="9"/>
        <v>22.695613299080286</v>
      </c>
    </row>
    <row r="136" spans="1:9" ht="16.149999999999999" customHeight="1">
      <c r="A136" s="23" t="s">
        <v>79</v>
      </c>
      <c r="B136" s="27" t="s">
        <v>251</v>
      </c>
      <c r="C136" s="25">
        <v>300000</v>
      </c>
      <c r="D136" s="25">
        <v>300000</v>
      </c>
      <c r="E136" s="25">
        <v>300000</v>
      </c>
      <c r="F136" s="25">
        <v>125000</v>
      </c>
      <c r="G136" s="25">
        <v>125000</v>
      </c>
      <c r="H136" s="21">
        <f t="shared" si="8"/>
        <v>41.666666666666671</v>
      </c>
      <c r="I136" s="21">
        <f t="shared" si="9"/>
        <v>41.666666666666671</v>
      </c>
    </row>
    <row r="137" spans="1:9" ht="15.6" customHeight="1">
      <c r="A137" s="23" t="s">
        <v>97</v>
      </c>
      <c r="B137" s="27" t="s">
        <v>252</v>
      </c>
      <c r="C137" s="25">
        <v>230000</v>
      </c>
      <c r="D137" s="25">
        <v>230000</v>
      </c>
      <c r="E137" s="25">
        <v>230000</v>
      </c>
      <c r="F137" s="25">
        <v>15115</v>
      </c>
      <c r="G137" s="25">
        <v>20000</v>
      </c>
      <c r="H137" s="21">
        <f t="shared" si="8"/>
        <v>8.695652173913043</v>
      </c>
      <c r="I137" s="21">
        <f t="shared" si="9"/>
        <v>6.5717391304347821</v>
      </c>
    </row>
    <row r="138" spans="1:9" ht="15.6" customHeight="1">
      <c r="A138" s="23" t="s">
        <v>99</v>
      </c>
      <c r="B138" s="27" t="s">
        <v>253</v>
      </c>
      <c r="C138" s="25">
        <v>100000</v>
      </c>
      <c r="D138" s="25">
        <v>87366</v>
      </c>
      <c r="E138" s="25">
        <v>80000</v>
      </c>
      <c r="F138" s="25">
        <v>0</v>
      </c>
      <c r="G138" s="25">
        <v>0</v>
      </c>
      <c r="H138" s="21">
        <f t="shared" si="8"/>
        <v>0</v>
      </c>
      <c r="I138" s="21">
        <f t="shared" si="9"/>
        <v>0</v>
      </c>
    </row>
    <row r="139" spans="1:9" ht="17.45" customHeight="1">
      <c r="A139" s="19" t="s">
        <v>136</v>
      </c>
      <c r="B139" s="29" t="s">
        <v>254</v>
      </c>
      <c r="C139" s="21">
        <v>3000</v>
      </c>
      <c r="D139" s="21">
        <v>930</v>
      </c>
      <c r="E139" s="21">
        <v>3000</v>
      </c>
      <c r="F139" s="21">
        <v>0</v>
      </c>
      <c r="G139" s="21">
        <v>0</v>
      </c>
      <c r="H139" s="21">
        <f t="shared" si="8"/>
        <v>0</v>
      </c>
      <c r="I139" s="21">
        <f t="shared" si="9"/>
        <v>0</v>
      </c>
    </row>
    <row r="140" spans="1:9" ht="33.6" customHeight="1">
      <c r="A140" s="1" t="s">
        <v>0</v>
      </c>
      <c r="B140" s="1" t="s">
        <v>50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</row>
    <row r="141" spans="1:9" ht="51" customHeight="1">
      <c r="A141" s="28" t="s">
        <v>148</v>
      </c>
      <c r="B141" s="29" t="s">
        <v>255</v>
      </c>
      <c r="C141" s="21">
        <f>SUM(C142:C166)</f>
        <v>1401000</v>
      </c>
      <c r="D141" s="21">
        <f>SUM(D142:D166)</f>
        <v>1443386</v>
      </c>
      <c r="E141" s="21">
        <f>SUM(E142:E166)</f>
        <v>1408000</v>
      </c>
      <c r="F141" s="21">
        <f>SUM(F142:F166)</f>
        <v>90848.159999999989</v>
      </c>
      <c r="G141" s="21">
        <f>SUM(G142:G166)</f>
        <v>100848</v>
      </c>
      <c r="H141" s="21">
        <f t="shared" ref="H141:H187" si="10">G141/E141*100</f>
        <v>7.1624999999999996</v>
      </c>
      <c r="I141" s="21">
        <f t="shared" ref="I141:I187" si="11">F141/D141*100</f>
        <v>6.2941001229054452</v>
      </c>
    </row>
    <row r="142" spans="1:9" ht="39" customHeight="1">
      <c r="A142" s="31" t="s">
        <v>150</v>
      </c>
      <c r="B142" s="27" t="s">
        <v>256</v>
      </c>
      <c r="C142" s="25">
        <v>30000</v>
      </c>
      <c r="D142" s="25">
        <v>31645</v>
      </c>
      <c r="E142" s="25">
        <v>30000</v>
      </c>
      <c r="F142" s="25">
        <v>18740.400000000001</v>
      </c>
      <c r="G142" s="25">
        <v>18740</v>
      </c>
      <c r="H142" s="21">
        <f t="shared" si="10"/>
        <v>62.466666666666669</v>
      </c>
      <c r="I142" s="21">
        <f t="shared" si="11"/>
        <v>59.22072997313952</v>
      </c>
    </row>
    <row r="143" spans="1:9" ht="27" customHeight="1">
      <c r="A143" s="31" t="s">
        <v>152</v>
      </c>
      <c r="B143" s="27" t="s">
        <v>257</v>
      </c>
      <c r="C143" s="25">
        <v>200000</v>
      </c>
      <c r="D143" s="25">
        <v>200000</v>
      </c>
      <c r="E143" s="25">
        <v>200000</v>
      </c>
      <c r="F143" s="25">
        <v>0</v>
      </c>
      <c r="G143" s="25">
        <v>0</v>
      </c>
      <c r="H143" s="21">
        <f t="shared" si="10"/>
        <v>0</v>
      </c>
      <c r="I143" s="21">
        <f t="shared" si="11"/>
        <v>0</v>
      </c>
    </row>
    <row r="144" spans="1:9" ht="19.899999999999999" customHeight="1">
      <c r="A144" s="31" t="s">
        <v>154</v>
      </c>
      <c r="B144" s="27" t="s">
        <v>258</v>
      </c>
      <c r="C144" s="25">
        <v>10000</v>
      </c>
      <c r="D144" s="25">
        <v>10000</v>
      </c>
      <c r="E144" s="25">
        <v>10000</v>
      </c>
      <c r="F144" s="25">
        <v>0</v>
      </c>
      <c r="G144" s="25">
        <v>0</v>
      </c>
      <c r="H144" s="21">
        <f t="shared" si="10"/>
        <v>0</v>
      </c>
      <c r="I144" s="21">
        <f t="shared" si="11"/>
        <v>0</v>
      </c>
    </row>
    <row r="145" spans="1:9" ht="16.149999999999999" customHeight="1">
      <c r="A145" s="31" t="s">
        <v>156</v>
      </c>
      <c r="B145" s="27" t="s">
        <v>259</v>
      </c>
      <c r="C145" s="25">
        <v>10000</v>
      </c>
      <c r="D145" s="25">
        <v>10000</v>
      </c>
      <c r="E145" s="25">
        <v>10000</v>
      </c>
      <c r="F145" s="25">
        <v>10000</v>
      </c>
      <c r="G145" s="25">
        <v>10000</v>
      </c>
      <c r="H145" s="21">
        <f t="shared" si="10"/>
        <v>100</v>
      </c>
      <c r="I145" s="21">
        <f t="shared" si="11"/>
        <v>100</v>
      </c>
    </row>
    <row r="146" spans="1:9">
      <c r="A146" s="31" t="s">
        <v>260</v>
      </c>
      <c r="B146" s="32" t="s">
        <v>261</v>
      </c>
      <c r="C146" s="25">
        <v>10000</v>
      </c>
      <c r="D146" s="25">
        <v>10000</v>
      </c>
      <c r="E146" s="25">
        <v>10000</v>
      </c>
      <c r="F146" s="25">
        <v>21400</v>
      </c>
      <c r="G146" s="25">
        <v>21400</v>
      </c>
      <c r="H146" s="21">
        <f t="shared" si="10"/>
        <v>214</v>
      </c>
      <c r="I146" s="21">
        <f t="shared" si="11"/>
        <v>214</v>
      </c>
    </row>
    <row r="147" spans="1:9">
      <c r="A147" s="31" t="s">
        <v>262</v>
      </c>
      <c r="B147" s="32" t="s">
        <v>263</v>
      </c>
      <c r="C147" s="25">
        <v>10000</v>
      </c>
      <c r="D147" s="25">
        <v>10000</v>
      </c>
      <c r="E147" s="25">
        <v>10000</v>
      </c>
      <c r="F147" s="25">
        <v>0</v>
      </c>
      <c r="G147" s="25">
        <v>0</v>
      </c>
      <c r="H147" s="21">
        <f t="shared" si="10"/>
        <v>0</v>
      </c>
      <c r="I147" s="21">
        <f t="shared" si="11"/>
        <v>0</v>
      </c>
    </row>
    <row r="148" spans="1:9">
      <c r="A148" s="31" t="s">
        <v>264</v>
      </c>
      <c r="B148" s="32" t="s">
        <v>265</v>
      </c>
      <c r="C148" s="25">
        <v>280000</v>
      </c>
      <c r="D148" s="25">
        <v>280000</v>
      </c>
      <c r="E148" s="25">
        <v>280000</v>
      </c>
      <c r="F148" s="25">
        <v>0</v>
      </c>
      <c r="G148" s="25">
        <v>0</v>
      </c>
      <c r="H148" s="21">
        <f t="shared" si="10"/>
        <v>0</v>
      </c>
      <c r="I148" s="21">
        <f t="shared" si="11"/>
        <v>0</v>
      </c>
    </row>
    <row r="149" spans="1:9">
      <c r="A149" s="31" t="s">
        <v>266</v>
      </c>
      <c r="B149" s="32" t="s">
        <v>267</v>
      </c>
      <c r="C149" s="25">
        <v>35000</v>
      </c>
      <c r="D149" s="25">
        <v>35000</v>
      </c>
      <c r="E149" s="25">
        <v>35000</v>
      </c>
      <c r="F149" s="25">
        <v>0</v>
      </c>
      <c r="G149" s="25">
        <v>0</v>
      </c>
      <c r="H149" s="21">
        <f t="shared" si="10"/>
        <v>0</v>
      </c>
      <c r="I149" s="21">
        <f t="shared" si="11"/>
        <v>0</v>
      </c>
    </row>
    <row r="150" spans="1:9">
      <c r="A150" s="31" t="s">
        <v>268</v>
      </c>
      <c r="B150" s="32" t="s">
        <v>269</v>
      </c>
      <c r="C150" s="25">
        <v>35000</v>
      </c>
      <c r="D150" s="25">
        <v>34931</v>
      </c>
      <c r="E150" s="25">
        <v>35000</v>
      </c>
      <c r="F150" s="25">
        <v>0</v>
      </c>
      <c r="G150" s="25">
        <v>0</v>
      </c>
      <c r="H150" s="21">
        <f t="shared" si="10"/>
        <v>0</v>
      </c>
      <c r="I150" s="21">
        <f t="shared" si="11"/>
        <v>0</v>
      </c>
    </row>
    <row r="151" spans="1:9">
      <c r="A151" s="31" t="s">
        <v>270</v>
      </c>
      <c r="B151" s="32" t="s">
        <v>271</v>
      </c>
      <c r="C151" s="25">
        <v>50000</v>
      </c>
      <c r="D151" s="25">
        <v>50000</v>
      </c>
      <c r="E151" s="25">
        <v>50000</v>
      </c>
      <c r="F151" s="25">
        <v>10000</v>
      </c>
      <c r="G151" s="25">
        <v>10000</v>
      </c>
      <c r="H151" s="21">
        <f t="shared" si="10"/>
        <v>20</v>
      </c>
      <c r="I151" s="21">
        <f t="shared" si="11"/>
        <v>20</v>
      </c>
    </row>
    <row r="152" spans="1:9" ht="30.6" customHeight="1">
      <c r="A152" s="31" t="s">
        <v>272</v>
      </c>
      <c r="B152" s="33" t="s">
        <v>273</v>
      </c>
      <c r="C152" s="25">
        <v>40000</v>
      </c>
      <c r="D152" s="25">
        <v>40000</v>
      </c>
      <c r="E152" s="25">
        <v>40000</v>
      </c>
      <c r="F152" s="25">
        <v>0</v>
      </c>
      <c r="G152" s="25">
        <v>0</v>
      </c>
      <c r="H152" s="21">
        <f t="shared" si="10"/>
        <v>0</v>
      </c>
      <c r="I152" s="21">
        <f t="shared" si="11"/>
        <v>0</v>
      </c>
    </row>
    <row r="153" spans="1:9">
      <c r="A153" s="31" t="s">
        <v>274</v>
      </c>
      <c r="B153" s="32" t="s">
        <v>275</v>
      </c>
      <c r="C153" s="25">
        <v>45000</v>
      </c>
      <c r="D153" s="25">
        <v>47303</v>
      </c>
      <c r="E153" s="25">
        <v>40000</v>
      </c>
      <c r="F153" s="25">
        <v>0</v>
      </c>
      <c r="G153" s="25">
        <v>0</v>
      </c>
      <c r="H153" s="21">
        <f t="shared" si="10"/>
        <v>0</v>
      </c>
      <c r="I153" s="21">
        <f t="shared" si="11"/>
        <v>0</v>
      </c>
    </row>
    <row r="154" spans="1:9">
      <c r="A154" s="31" t="s">
        <v>276</v>
      </c>
      <c r="B154" s="32" t="s">
        <v>277</v>
      </c>
      <c r="C154" s="25">
        <v>220000</v>
      </c>
      <c r="D154" s="25">
        <v>244940</v>
      </c>
      <c r="E154" s="25">
        <v>220000</v>
      </c>
      <c r="F154" s="25">
        <v>10000</v>
      </c>
      <c r="G154" s="25">
        <v>20000</v>
      </c>
      <c r="H154" s="21">
        <f t="shared" si="10"/>
        <v>9.0909090909090917</v>
      </c>
      <c r="I154" s="21">
        <f t="shared" si="11"/>
        <v>4.0826324814240218</v>
      </c>
    </row>
    <row r="155" spans="1:9">
      <c r="A155" s="31" t="s">
        <v>278</v>
      </c>
      <c r="B155" s="32" t="s">
        <v>279</v>
      </c>
      <c r="C155" s="25">
        <v>0</v>
      </c>
      <c r="D155" s="25">
        <v>0</v>
      </c>
      <c r="E155" s="25">
        <v>0</v>
      </c>
      <c r="F155" s="25">
        <v>0</v>
      </c>
      <c r="G155" s="25">
        <v>0</v>
      </c>
      <c r="H155" s="21" t="e">
        <f t="shared" si="10"/>
        <v>#DIV/0!</v>
      </c>
      <c r="I155" s="21" t="e">
        <f t="shared" si="11"/>
        <v>#DIV/0!</v>
      </c>
    </row>
    <row r="156" spans="1:9">
      <c r="A156" s="31" t="s">
        <v>280</v>
      </c>
      <c r="B156" s="32" t="s">
        <v>281</v>
      </c>
      <c r="C156" s="25">
        <v>80000</v>
      </c>
      <c r="D156" s="25">
        <v>81380</v>
      </c>
      <c r="E156" s="25">
        <v>80000</v>
      </c>
      <c r="F156" s="25">
        <v>707.76</v>
      </c>
      <c r="G156" s="25">
        <v>708</v>
      </c>
      <c r="H156" s="21">
        <f t="shared" si="10"/>
        <v>0.88500000000000001</v>
      </c>
      <c r="I156" s="21">
        <f t="shared" si="11"/>
        <v>0.86969771442614896</v>
      </c>
    </row>
    <row r="157" spans="1:9">
      <c r="A157" s="31" t="s">
        <v>282</v>
      </c>
      <c r="B157" s="32" t="s">
        <v>283</v>
      </c>
      <c r="C157" s="25">
        <v>50000</v>
      </c>
      <c r="D157" s="25">
        <v>50000</v>
      </c>
      <c r="E157" s="25">
        <v>50000</v>
      </c>
      <c r="F157" s="25">
        <v>10000</v>
      </c>
      <c r="G157" s="25">
        <v>10000</v>
      </c>
      <c r="H157" s="21">
        <f t="shared" si="10"/>
        <v>20</v>
      </c>
      <c r="I157" s="21">
        <f t="shared" si="11"/>
        <v>20</v>
      </c>
    </row>
    <row r="158" spans="1:9">
      <c r="A158" s="31" t="s">
        <v>284</v>
      </c>
      <c r="B158" s="32" t="s">
        <v>285</v>
      </c>
      <c r="C158" s="25">
        <v>50000</v>
      </c>
      <c r="D158" s="25">
        <v>50000</v>
      </c>
      <c r="E158" s="25">
        <v>50000</v>
      </c>
      <c r="F158" s="25">
        <v>10000</v>
      </c>
      <c r="G158" s="25">
        <v>10000</v>
      </c>
      <c r="H158" s="21">
        <f t="shared" si="10"/>
        <v>20</v>
      </c>
      <c r="I158" s="21">
        <f t="shared" si="11"/>
        <v>20</v>
      </c>
    </row>
    <row r="159" spans="1:9">
      <c r="A159" s="31" t="s">
        <v>286</v>
      </c>
      <c r="B159" s="32" t="s">
        <v>287</v>
      </c>
      <c r="C159" s="25">
        <v>75000</v>
      </c>
      <c r="D159" s="25">
        <v>75000</v>
      </c>
      <c r="E159" s="25">
        <v>75000</v>
      </c>
      <c r="F159" s="25">
        <v>0</v>
      </c>
      <c r="G159" s="25">
        <v>0</v>
      </c>
      <c r="H159" s="21">
        <f t="shared" si="10"/>
        <v>0</v>
      </c>
      <c r="I159" s="21">
        <f t="shared" si="11"/>
        <v>0</v>
      </c>
    </row>
    <row r="160" spans="1:9">
      <c r="A160" s="31" t="s">
        <v>288</v>
      </c>
      <c r="B160" s="32" t="s">
        <v>289</v>
      </c>
      <c r="C160" s="25">
        <v>30000</v>
      </c>
      <c r="D160" s="25">
        <v>39607</v>
      </c>
      <c r="E160" s="25">
        <v>40000</v>
      </c>
      <c r="F160" s="25">
        <v>0</v>
      </c>
      <c r="G160" s="25">
        <v>0</v>
      </c>
      <c r="H160" s="21">
        <f t="shared" si="10"/>
        <v>0</v>
      </c>
      <c r="I160" s="21">
        <f t="shared" si="11"/>
        <v>0</v>
      </c>
    </row>
    <row r="161" spans="1:9">
      <c r="A161" s="31" t="s">
        <v>290</v>
      </c>
      <c r="B161" s="32" t="s">
        <v>291</v>
      </c>
      <c r="C161" s="25">
        <v>50000</v>
      </c>
      <c r="D161" s="25">
        <v>50000</v>
      </c>
      <c r="E161" s="25">
        <v>50000</v>
      </c>
      <c r="F161" s="25">
        <v>0</v>
      </c>
      <c r="G161" s="25">
        <v>0</v>
      </c>
      <c r="H161" s="21">
        <f t="shared" si="10"/>
        <v>0</v>
      </c>
      <c r="I161" s="21">
        <f t="shared" si="11"/>
        <v>0</v>
      </c>
    </row>
    <row r="162" spans="1:9">
      <c r="A162" s="31" t="s">
        <v>292</v>
      </c>
      <c r="B162" s="32" t="s">
        <v>293</v>
      </c>
      <c r="C162" s="25">
        <v>11000</v>
      </c>
      <c r="D162" s="25">
        <v>10375</v>
      </c>
      <c r="E162" s="25">
        <v>11000</v>
      </c>
      <c r="F162" s="25">
        <v>0</v>
      </c>
      <c r="G162" s="25">
        <v>0</v>
      </c>
      <c r="H162" s="21">
        <f t="shared" si="10"/>
        <v>0</v>
      </c>
      <c r="I162" s="21">
        <f t="shared" si="11"/>
        <v>0</v>
      </c>
    </row>
    <row r="163" spans="1:9">
      <c r="A163" s="31" t="s">
        <v>294</v>
      </c>
      <c r="B163" s="32" t="s">
        <v>295</v>
      </c>
      <c r="C163" s="25">
        <v>22000</v>
      </c>
      <c r="D163" s="25">
        <v>22475</v>
      </c>
      <c r="E163" s="25">
        <v>22000</v>
      </c>
      <c r="F163" s="25">
        <v>0</v>
      </c>
      <c r="G163" s="25">
        <v>0</v>
      </c>
      <c r="H163" s="21">
        <f t="shared" si="10"/>
        <v>0</v>
      </c>
      <c r="I163" s="21">
        <f t="shared" si="11"/>
        <v>0</v>
      </c>
    </row>
    <row r="164" spans="1:9">
      <c r="A164" s="31" t="s">
        <v>296</v>
      </c>
      <c r="B164" s="32" t="s">
        <v>297</v>
      </c>
      <c r="C164" s="25">
        <v>10000</v>
      </c>
      <c r="D164" s="25">
        <v>12000</v>
      </c>
      <c r="E164" s="25">
        <v>12000</v>
      </c>
      <c r="F164" s="25">
        <v>0</v>
      </c>
      <c r="G164" s="25">
        <v>0</v>
      </c>
      <c r="H164" s="21">
        <f t="shared" si="10"/>
        <v>0</v>
      </c>
      <c r="I164" s="21">
        <f t="shared" si="11"/>
        <v>0</v>
      </c>
    </row>
    <row r="165" spans="1:9">
      <c r="A165" s="31" t="s">
        <v>298</v>
      </c>
      <c r="B165" s="32" t="s">
        <v>299</v>
      </c>
      <c r="C165" s="25">
        <v>28000</v>
      </c>
      <c r="D165" s="25">
        <v>28730</v>
      </c>
      <c r="E165" s="25">
        <v>28000</v>
      </c>
      <c r="F165" s="25">
        <v>0</v>
      </c>
      <c r="G165" s="25">
        <v>0</v>
      </c>
      <c r="H165" s="21">
        <f t="shared" si="10"/>
        <v>0</v>
      </c>
      <c r="I165" s="21">
        <f t="shared" si="11"/>
        <v>0</v>
      </c>
    </row>
    <row r="166" spans="1:9">
      <c r="A166" s="31" t="s">
        <v>300</v>
      </c>
      <c r="B166" s="32" t="s">
        <v>301</v>
      </c>
      <c r="C166" s="25">
        <v>20000</v>
      </c>
      <c r="D166" s="25">
        <v>20000</v>
      </c>
      <c r="E166" s="25">
        <v>20000</v>
      </c>
      <c r="F166" s="25">
        <v>0</v>
      </c>
      <c r="G166" s="25">
        <v>0</v>
      </c>
      <c r="H166" s="21">
        <f t="shared" si="10"/>
        <v>0</v>
      </c>
      <c r="I166" s="21">
        <f t="shared" si="11"/>
        <v>0</v>
      </c>
    </row>
    <row r="167" spans="1:9">
      <c r="A167" s="28" t="s">
        <v>302</v>
      </c>
      <c r="B167" s="34" t="s">
        <v>303</v>
      </c>
      <c r="C167" s="21">
        <v>220000</v>
      </c>
      <c r="D167" s="21">
        <v>217027</v>
      </c>
      <c r="E167" s="21">
        <v>220000</v>
      </c>
      <c r="F167" s="21">
        <v>7064.44</v>
      </c>
      <c r="G167" s="21">
        <v>20000</v>
      </c>
      <c r="H167" s="21">
        <f t="shared" si="10"/>
        <v>9.0909090909090917</v>
      </c>
      <c r="I167" s="21">
        <f t="shared" si="11"/>
        <v>3.2550972920420036</v>
      </c>
    </row>
    <row r="168" spans="1:9">
      <c r="A168" s="28" t="s">
        <v>304</v>
      </c>
      <c r="B168" s="34" t="s">
        <v>305</v>
      </c>
      <c r="C168" s="21">
        <f>SUM(C169:C180)</f>
        <v>775000</v>
      </c>
      <c r="D168" s="21">
        <f>SUM(D169:D180)</f>
        <v>812133</v>
      </c>
      <c r="E168" s="21">
        <f>SUM(E169:E180)</f>
        <v>670500</v>
      </c>
      <c r="F168" s="21">
        <f>SUM(F169:F180)</f>
        <v>128270</v>
      </c>
      <c r="G168" s="21">
        <f>SUM(G169:G180)</f>
        <v>133270</v>
      </c>
      <c r="H168" s="21">
        <f t="shared" si="10"/>
        <v>19.876211782252049</v>
      </c>
      <c r="I168" s="21">
        <f t="shared" si="11"/>
        <v>15.794211046712793</v>
      </c>
    </row>
    <row r="169" spans="1:9">
      <c r="A169" s="31" t="s">
        <v>306</v>
      </c>
      <c r="B169" s="32" t="s">
        <v>307</v>
      </c>
      <c r="C169" s="25">
        <v>220000</v>
      </c>
      <c r="D169" s="25">
        <v>250000</v>
      </c>
      <c r="E169" s="25">
        <v>250000</v>
      </c>
      <c r="F169" s="25">
        <v>0</v>
      </c>
      <c r="G169" s="25">
        <v>0</v>
      </c>
      <c r="H169" s="21">
        <f t="shared" si="10"/>
        <v>0</v>
      </c>
      <c r="I169" s="21">
        <f t="shared" si="11"/>
        <v>0</v>
      </c>
    </row>
    <row r="170" spans="1:9">
      <c r="A170" s="31" t="s">
        <v>308</v>
      </c>
      <c r="B170" s="32" t="s">
        <v>309</v>
      </c>
      <c r="C170" s="25">
        <v>150000</v>
      </c>
      <c r="D170" s="25">
        <v>150000</v>
      </c>
      <c r="E170" s="25">
        <v>15500</v>
      </c>
      <c r="F170" s="25">
        <v>0</v>
      </c>
      <c r="G170" s="25">
        <v>0</v>
      </c>
      <c r="H170" s="21">
        <f t="shared" si="10"/>
        <v>0</v>
      </c>
      <c r="I170" s="21">
        <f t="shared" si="11"/>
        <v>0</v>
      </c>
    </row>
    <row r="171" spans="1:9">
      <c r="A171" s="31" t="s">
        <v>310</v>
      </c>
      <c r="B171" s="32" t="s">
        <v>311</v>
      </c>
      <c r="C171" s="25">
        <v>0</v>
      </c>
      <c r="D171" s="25">
        <v>60000</v>
      </c>
      <c r="E171" s="25">
        <v>60000</v>
      </c>
      <c r="F171" s="25">
        <v>20000</v>
      </c>
      <c r="G171" s="25">
        <v>20000</v>
      </c>
      <c r="H171" s="21">
        <f t="shared" si="10"/>
        <v>33.333333333333329</v>
      </c>
      <c r="I171" s="21">
        <f t="shared" si="11"/>
        <v>33.333333333333329</v>
      </c>
    </row>
    <row r="172" spans="1:9">
      <c r="A172" s="31" t="s">
        <v>312</v>
      </c>
      <c r="B172" s="32" t="s">
        <v>313</v>
      </c>
      <c r="C172" s="25">
        <v>0</v>
      </c>
      <c r="D172" s="25">
        <v>0</v>
      </c>
      <c r="E172" s="25">
        <v>20000</v>
      </c>
      <c r="F172" s="25">
        <v>0</v>
      </c>
      <c r="G172" s="25">
        <v>0</v>
      </c>
      <c r="H172" s="21">
        <f t="shared" si="10"/>
        <v>0</v>
      </c>
      <c r="I172" s="21" t="e">
        <f t="shared" si="11"/>
        <v>#DIV/0!</v>
      </c>
    </row>
    <row r="173" spans="1:9">
      <c r="A173" s="31" t="s">
        <v>314</v>
      </c>
      <c r="B173" s="32" t="s">
        <v>315</v>
      </c>
      <c r="C173" s="25">
        <v>150000</v>
      </c>
      <c r="D173" s="25">
        <v>100000</v>
      </c>
      <c r="E173" s="25">
        <v>50000</v>
      </c>
      <c r="F173" s="25">
        <v>0</v>
      </c>
      <c r="G173" s="25">
        <v>0</v>
      </c>
      <c r="H173" s="21">
        <f t="shared" si="10"/>
        <v>0</v>
      </c>
      <c r="I173" s="21">
        <f t="shared" si="11"/>
        <v>0</v>
      </c>
    </row>
    <row r="174" spans="1:9">
      <c r="A174" s="31" t="s">
        <v>316</v>
      </c>
      <c r="B174" s="32" t="s">
        <v>317</v>
      </c>
      <c r="C174" s="25">
        <v>10000</v>
      </c>
      <c r="D174" s="25">
        <v>0</v>
      </c>
      <c r="E174" s="25">
        <v>10000</v>
      </c>
      <c r="F174" s="25">
        <v>0</v>
      </c>
      <c r="G174" s="25">
        <v>0</v>
      </c>
      <c r="H174" s="21">
        <f t="shared" si="10"/>
        <v>0</v>
      </c>
      <c r="I174" s="21" t="e">
        <f t="shared" si="11"/>
        <v>#DIV/0!</v>
      </c>
    </row>
    <row r="175" spans="1:9">
      <c r="A175" s="31" t="s">
        <v>318</v>
      </c>
      <c r="B175" s="32" t="s">
        <v>319</v>
      </c>
      <c r="C175" s="25">
        <v>10000</v>
      </c>
      <c r="D175" s="25">
        <v>10000</v>
      </c>
      <c r="E175" s="25">
        <v>10000</v>
      </c>
      <c r="F175" s="25">
        <v>0</v>
      </c>
      <c r="G175" s="25">
        <v>5000</v>
      </c>
      <c r="H175" s="21">
        <f t="shared" si="10"/>
        <v>50</v>
      </c>
      <c r="I175" s="21">
        <f t="shared" si="11"/>
        <v>0</v>
      </c>
    </row>
    <row r="176" spans="1:9">
      <c r="A176" s="31" t="s">
        <v>320</v>
      </c>
      <c r="B176" s="32" t="s">
        <v>321</v>
      </c>
      <c r="C176" s="25">
        <v>100000</v>
      </c>
      <c r="D176" s="25">
        <v>107133</v>
      </c>
      <c r="E176" s="25">
        <v>75000</v>
      </c>
      <c r="F176" s="25">
        <v>0</v>
      </c>
      <c r="G176" s="25">
        <v>0</v>
      </c>
      <c r="H176" s="21">
        <f t="shared" si="10"/>
        <v>0</v>
      </c>
      <c r="I176" s="21">
        <f t="shared" si="11"/>
        <v>0</v>
      </c>
    </row>
    <row r="177" spans="1:9">
      <c r="A177" s="31" t="s">
        <v>322</v>
      </c>
      <c r="B177" s="32" t="s">
        <v>323</v>
      </c>
      <c r="C177" s="25">
        <v>0</v>
      </c>
      <c r="D177" s="25">
        <v>0</v>
      </c>
      <c r="E177" s="25">
        <v>100000</v>
      </c>
      <c r="F177" s="25">
        <v>100000</v>
      </c>
      <c r="G177" s="25">
        <v>100000</v>
      </c>
      <c r="H177" s="21">
        <f t="shared" si="10"/>
        <v>100</v>
      </c>
      <c r="I177" s="21" t="e">
        <f t="shared" si="11"/>
        <v>#DIV/0!</v>
      </c>
    </row>
    <row r="178" spans="1:9">
      <c r="A178" s="31" t="s">
        <v>324</v>
      </c>
      <c r="B178" s="32" t="s">
        <v>325</v>
      </c>
      <c r="C178" s="25">
        <v>0</v>
      </c>
      <c r="D178" s="25">
        <v>0</v>
      </c>
      <c r="E178" s="25">
        <v>60000</v>
      </c>
      <c r="F178" s="25">
        <v>0</v>
      </c>
      <c r="G178" s="25">
        <v>0</v>
      </c>
      <c r="H178" s="21">
        <f t="shared" si="10"/>
        <v>0</v>
      </c>
      <c r="I178" s="21" t="e">
        <f t="shared" si="11"/>
        <v>#DIV/0!</v>
      </c>
    </row>
    <row r="179" spans="1:9">
      <c r="A179" s="31" t="s">
        <v>326</v>
      </c>
      <c r="B179" s="32" t="s">
        <v>327</v>
      </c>
      <c r="C179" s="25">
        <v>135000</v>
      </c>
      <c r="D179" s="25">
        <v>135000</v>
      </c>
      <c r="E179" s="25">
        <v>20000</v>
      </c>
      <c r="F179" s="25">
        <v>0</v>
      </c>
      <c r="G179" s="25">
        <v>0</v>
      </c>
      <c r="H179" s="21">
        <f t="shared" si="10"/>
        <v>0</v>
      </c>
      <c r="I179" s="21">
        <f t="shared" si="11"/>
        <v>0</v>
      </c>
    </row>
    <row r="180" spans="1:9">
      <c r="A180" s="31" t="s">
        <v>328</v>
      </c>
      <c r="B180" s="32" t="s">
        <v>329</v>
      </c>
      <c r="C180" s="25">
        <v>0</v>
      </c>
      <c r="D180" s="25">
        <v>0</v>
      </c>
      <c r="E180" s="25">
        <v>0</v>
      </c>
      <c r="F180" s="25">
        <v>8270</v>
      </c>
      <c r="G180" s="25">
        <v>8270</v>
      </c>
      <c r="H180" s="21" t="e">
        <f t="shared" si="10"/>
        <v>#DIV/0!</v>
      </c>
      <c r="I180" s="21" t="e">
        <f t="shared" si="11"/>
        <v>#DIV/0!</v>
      </c>
    </row>
    <row r="181" spans="1:9" ht="18.600000000000001" customHeight="1">
      <c r="A181" s="19" t="s">
        <v>13</v>
      </c>
      <c r="B181" s="20" t="s">
        <v>330</v>
      </c>
      <c r="C181" s="21">
        <f>C182+C183+C184+C189+C193+C194+C195</f>
        <v>975000</v>
      </c>
      <c r="D181" s="21">
        <f>D182+D183+D184+D189+D193+D194+D195</f>
        <v>881369</v>
      </c>
      <c r="E181" s="21">
        <f>SUM(E182:E184)+E189+E193+E194+E195</f>
        <v>1000000</v>
      </c>
      <c r="F181" s="21">
        <f>F182+F183+F184+F189+F193+F194+F195</f>
        <v>170950.1</v>
      </c>
      <c r="G181" s="21">
        <f>G182+G183+G184+G189+G193+G194+G195</f>
        <v>327000</v>
      </c>
      <c r="H181" s="21">
        <f t="shared" si="10"/>
        <v>32.700000000000003</v>
      </c>
      <c r="I181" s="21">
        <f t="shared" si="11"/>
        <v>19.395973763542855</v>
      </c>
    </row>
    <row r="182" spans="1:9" ht="22.15" customHeight="1">
      <c r="A182" s="19" t="s">
        <v>159</v>
      </c>
      <c r="B182" s="20" t="s">
        <v>331</v>
      </c>
      <c r="C182" s="21">
        <v>25000</v>
      </c>
      <c r="D182" s="21">
        <v>23643</v>
      </c>
      <c r="E182" s="21">
        <v>25000</v>
      </c>
      <c r="F182" s="21">
        <v>2962.85</v>
      </c>
      <c r="G182" s="21">
        <v>4000</v>
      </c>
      <c r="H182" s="21">
        <f t="shared" si="10"/>
        <v>16</v>
      </c>
      <c r="I182" s="21">
        <f t="shared" si="11"/>
        <v>12.531616123165417</v>
      </c>
    </row>
    <row r="183" spans="1:9" ht="30.6" customHeight="1">
      <c r="A183" s="19" t="s">
        <v>161</v>
      </c>
      <c r="B183" s="20" t="s">
        <v>332</v>
      </c>
      <c r="C183" s="21">
        <v>30000</v>
      </c>
      <c r="D183" s="21">
        <v>28607</v>
      </c>
      <c r="E183" s="21">
        <v>30000</v>
      </c>
      <c r="F183" s="21">
        <v>7167.74</v>
      </c>
      <c r="G183" s="21">
        <v>10000</v>
      </c>
      <c r="H183" s="21">
        <f t="shared" si="10"/>
        <v>33.333333333333329</v>
      </c>
      <c r="I183" s="21">
        <f t="shared" si="11"/>
        <v>25.055895410214283</v>
      </c>
    </row>
    <row r="184" spans="1:9" ht="29.45" customHeight="1">
      <c r="A184" s="19" t="s">
        <v>333</v>
      </c>
      <c r="B184" s="20" t="s">
        <v>334</v>
      </c>
      <c r="C184" s="21">
        <f>SUM(C185:C187)</f>
        <v>505000</v>
      </c>
      <c r="D184" s="21">
        <v>479551</v>
      </c>
      <c r="E184" s="21">
        <v>495000</v>
      </c>
      <c r="F184" s="21">
        <f>SUM(F185:F187)</f>
        <v>150969.51</v>
      </c>
      <c r="G184" s="21">
        <f>SUM(G185:G187)</f>
        <v>160000</v>
      </c>
      <c r="H184" s="21">
        <f t="shared" si="10"/>
        <v>32.323232323232325</v>
      </c>
      <c r="I184" s="21">
        <f t="shared" si="11"/>
        <v>31.481429503848396</v>
      </c>
    </row>
    <row r="185" spans="1:9" ht="28.9" customHeight="1">
      <c r="A185" s="23" t="s">
        <v>335</v>
      </c>
      <c r="B185" s="24" t="s">
        <v>336</v>
      </c>
      <c r="C185" s="25">
        <v>150000</v>
      </c>
      <c r="D185" s="25">
        <v>115161</v>
      </c>
      <c r="E185" s="25">
        <v>150000</v>
      </c>
      <c r="F185" s="25">
        <v>64026.400000000001</v>
      </c>
      <c r="G185" s="25">
        <v>70000</v>
      </c>
      <c r="H185" s="21">
        <f t="shared" si="10"/>
        <v>46.666666666666664</v>
      </c>
      <c r="I185" s="21">
        <f t="shared" si="11"/>
        <v>55.597294222870588</v>
      </c>
    </row>
    <row r="186" spans="1:9" ht="27.6" customHeight="1">
      <c r="A186" s="23" t="s">
        <v>337</v>
      </c>
      <c r="B186" s="24" t="s">
        <v>338</v>
      </c>
      <c r="C186" s="25">
        <v>280000</v>
      </c>
      <c r="D186" s="25">
        <v>289390</v>
      </c>
      <c r="E186" s="25">
        <v>270000</v>
      </c>
      <c r="F186" s="25">
        <v>76943.11</v>
      </c>
      <c r="G186" s="25">
        <v>80000</v>
      </c>
      <c r="H186" s="21">
        <f t="shared" si="10"/>
        <v>29.629629629629626</v>
      </c>
      <c r="I186" s="21">
        <f t="shared" si="11"/>
        <v>26.588033449669997</v>
      </c>
    </row>
    <row r="187" spans="1:9" ht="17.45" customHeight="1">
      <c r="A187" s="23" t="s">
        <v>339</v>
      </c>
      <c r="B187" s="24" t="s">
        <v>340</v>
      </c>
      <c r="C187" s="25">
        <v>75000</v>
      </c>
      <c r="D187" s="25">
        <v>75000</v>
      </c>
      <c r="E187" s="25">
        <v>75000</v>
      </c>
      <c r="F187" s="25">
        <v>10000</v>
      </c>
      <c r="G187" s="25">
        <v>10000</v>
      </c>
      <c r="H187" s="21">
        <f t="shared" si="10"/>
        <v>13.333333333333334</v>
      </c>
      <c r="I187" s="21">
        <f t="shared" si="11"/>
        <v>13.333333333333334</v>
      </c>
    </row>
    <row r="188" spans="1:9" ht="42" customHeight="1">
      <c r="A188" s="1" t="s">
        <v>0</v>
      </c>
      <c r="B188" s="1" t="s">
        <v>50</v>
      </c>
      <c r="C188" s="1" t="s">
        <v>2</v>
      </c>
      <c r="D188" s="1" t="s">
        <v>3</v>
      </c>
      <c r="E188" s="1" t="s">
        <v>4</v>
      </c>
      <c r="F188" s="1" t="s">
        <v>5</v>
      </c>
      <c r="G188" s="1" t="s">
        <v>6</v>
      </c>
      <c r="H188" s="1" t="s">
        <v>7</v>
      </c>
      <c r="I188" s="1" t="s">
        <v>8</v>
      </c>
    </row>
    <row r="189" spans="1:9" ht="25.9" customHeight="1">
      <c r="A189" s="19" t="s">
        <v>341</v>
      </c>
      <c r="B189" s="20" t="s">
        <v>342</v>
      </c>
      <c r="C189" s="21">
        <f>SUM(C190:C192)</f>
        <v>265000</v>
      </c>
      <c r="D189" s="21">
        <v>199748</v>
      </c>
      <c r="E189" s="21">
        <v>230000</v>
      </c>
      <c r="F189" s="21">
        <v>9850</v>
      </c>
      <c r="G189" s="21">
        <f>SUM(G190:G192)</f>
        <v>153000</v>
      </c>
      <c r="H189" s="21">
        <f t="shared" ref="H189:H195" si="12">G189/E189*100</f>
        <v>66.521739130434781</v>
      </c>
      <c r="I189" s="21">
        <f t="shared" ref="I189:I195" si="13">F189/D189*100</f>
        <v>4.9312133287942812</v>
      </c>
    </row>
    <row r="190" spans="1:9" ht="15" customHeight="1">
      <c r="A190" s="26" t="s">
        <v>343</v>
      </c>
      <c r="B190" s="24" t="s">
        <v>344</v>
      </c>
      <c r="C190" s="25">
        <v>15000</v>
      </c>
      <c r="D190" s="25">
        <v>14017</v>
      </c>
      <c r="E190" s="25">
        <v>10000</v>
      </c>
      <c r="F190" s="25">
        <v>9850</v>
      </c>
      <c r="G190" s="25">
        <v>10000</v>
      </c>
      <c r="H190" s="21">
        <f t="shared" si="12"/>
        <v>100</v>
      </c>
      <c r="I190" s="21">
        <f t="shared" si="13"/>
        <v>70.271812798744378</v>
      </c>
    </row>
    <row r="191" spans="1:9" ht="18.600000000000001" customHeight="1">
      <c r="A191" s="26" t="s">
        <v>345</v>
      </c>
      <c r="B191" s="24" t="s">
        <v>346</v>
      </c>
      <c r="C191" s="25">
        <v>100000</v>
      </c>
      <c r="D191" s="25">
        <v>35731</v>
      </c>
      <c r="E191" s="25">
        <v>70000</v>
      </c>
      <c r="F191" s="25">
        <v>0</v>
      </c>
      <c r="G191" s="35">
        <v>0</v>
      </c>
      <c r="H191" s="21">
        <f t="shared" si="12"/>
        <v>0</v>
      </c>
      <c r="I191" s="21">
        <f t="shared" si="13"/>
        <v>0</v>
      </c>
    </row>
    <row r="192" spans="1:9" ht="15.6" customHeight="1">
      <c r="A192" s="26" t="s">
        <v>347</v>
      </c>
      <c r="B192" s="24" t="s">
        <v>348</v>
      </c>
      <c r="C192" s="25">
        <v>150000</v>
      </c>
      <c r="D192" s="25">
        <v>150000</v>
      </c>
      <c r="E192" s="25">
        <v>150000</v>
      </c>
      <c r="F192" s="25">
        <v>0</v>
      </c>
      <c r="G192" s="25">
        <v>143000</v>
      </c>
      <c r="H192" s="21">
        <f t="shared" si="12"/>
        <v>95.333333333333343</v>
      </c>
      <c r="I192" s="21">
        <f t="shared" si="13"/>
        <v>0</v>
      </c>
    </row>
    <row r="193" spans="1:9" ht="29.45" customHeight="1">
      <c r="A193" s="30" t="s">
        <v>349</v>
      </c>
      <c r="B193" s="20" t="s">
        <v>350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 t="e">
        <f t="shared" si="12"/>
        <v>#DIV/0!</v>
      </c>
      <c r="I193" s="21" t="e">
        <f t="shared" si="13"/>
        <v>#DIV/0!</v>
      </c>
    </row>
    <row r="194" spans="1:9" ht="17.45" customHeight="1">
      <c r="A194" s="36" t="s">
        <v>351</v>
      </c>
      <c r="B194" s="20" t="s">
        <v>352</v>
      </c>
      <c r="C194" s="21">
        <v>150000</v>
      </c>
      <c r="D194" s="21">
        <v>149820</v>
      </c>
      <c r="E194" s="21">
        <v>50000</v>
      </c>
      <c r="F194" s="21">
        <v>0</v>
      </c>
      <c r="G194" s="21">
        <v>0</v>
      </c>
      <c r="H194" s="21">
        <f t="shared" si="12"/>
        <v>0</v>
      </c>
      <c r="I194" s="21">
        <f t="shared" si="13"/>
        <v>0</v>
      </c>
    </row>
    <row r="195" spans="1:9" ht="49.15" customHeight="1">
      <c r="A195" s="36" t="s">
        <v>353</v>
      </c>
      <c r="B195" s="20" t="s">
        <v>354</v>
      </c>
      <c r="C195" s="21">
        <v>0</v>
      </c>
      <c r="D195" s="21">
        <v>0</v>
      </c>
      <c r="E195" s="21">
        <v>170000</v>
      </c>
      <c r="F195" s="21">
        <v>0</v>
      </c>
      <c r="G195" s="21">
        <v>0</v>
      </c>
      <c r="H195" s="21">
        <f t="shared" si="12"/>
        <v>0</v>
      </c>
      <c r="I195" s="21" t="e">
        <f t="shared" si="13"/>
        <v>#DIV/0!</v>
      </c>
    </row>
    <row r="196" spans="1:9" ht="39" customHeight="1">
      <c r="A196" s="1" t="s">
        <v>0</v>
      </c>
      <c r="B196" s="1" t="s">
        <v>50</v>
      </c>
      <c r="C196" s="1" t="s">
        <v>2</v>
      </c>
      <c r="D196" s="1" t="s">
        <v>3</v>
      </c>
      <c r="E196" s="1" t="s">
        <v>4</v>
      </c>
      <c r="F196" s="1" t="s">
        <v>5</v>
      </c>
      <c r="G196" s="1" t="s">
        <v>6</v>
      </c>
      <c r="H196" s="1" t="s">
        <v>7</v>
      </c>
      <c r="I196" s="1" t="s">
        <v>8</v>
      </c>
    </row>
    <row r="197" spans="1:9" ht="27" customHeight="1">
      <c r="A197" s="37" t="s">
        <v>355</v>
      </c>
      <c r="B197" s="17" t="s">
        <v>356</v>
      </c>
      <c r="C197" s="18">
        <f>C198+C214+C240+C241</f>
        <v>7116625</v>
      </c>
      <c r="D197" s="18">
        <f>D198+D214+D240+D241</f>
        <v>6287936.3899999997</v>
      </c>
      <c r="E197" s="18">
        <f>E198+E214+E240+E241</f>
        <v>7096625</v>
      </c>
      <c r="F197" s="18">
        <f>F198+F214+F240+F241</f>
        <v>1593431.2299999997</v>
      </c>
      <c r="G197" s="18">
        <f>G198+G214+G240+G241</f>
        <v>3065923</v>
      </c>
      <c r="H197" s="18">
        <f t="shared" ref="H197:H241" si="14">G197/E197*100</f>
        <v>43.202550508164094</v>
      </c>
      <c r="I197" s="18">
        <f t="shared" ref="I197:I241" si="15">F197/D197*100</f>
        <v>25.341083801898957</v>
      </c>
    </row>
    <row r="198" spans="1:9" ht="20.45" customHeight="1">
      <c r="A198" s="19" t="s">
        <v>9</v>
      </c>
      <c r="B198" s="20" t="s">
        <v>357</v>
      </c>
      <c r="C198" s="21">
        <f>C199+C206+C213</f>
        <v>988750</v>
      </c>
      <c r="D198" s="21">
        <f>D199+D206+D213</f>
        <v>482753.39</v>
      </c>
      <c r="E198" s="21">
        <f>E199+E206+E213</f>
        <v>971750</v>
      </c>
      <c r="F198" s="21">
        <f>F199+F206+F213</f>
        <v>272362.38</v>
      </c>
      <c r="G198" s="21">
        <f>G199+G206+G213</f>
        <v>648750</v>
      </c>
      <c r="H198" s="22">
        <f t="shared" si="14"/>
        <v>66.760998199125282</v>
      </c>
      <c r="I198" s="22">
        <f t="shared" si="15"/>
        <v>56.418532866232177</v>
      </c>
    </row>
    <row r="199" spans="1:9" ht="23.45" customHeight="1">
      <c r="A199" s="19" t="s">
        <v>54</v>
      </c>
      <c r="B199" s="20" t="s">
        <v>358</v>
      </c>
      <c r="C199" s="21">
        <f>C200+C201+C205</f>
        <v>518750</v>
      </c>
      <c r="D199" s="21">
        <f>SUM(D200:D201)+D205</f>
        <v>327044.39</v>
      </c>
      <c r="E199" s="21">
        <f>E200+E201+E205</f>
        <v>518750</v>
      </c>
      <c r="F199" s="21">
        <f>F200+F201+F205</f>
        <v>151024.13</v>
      </c>
      <c r="G199" s="21">
        <f>G200+G201+G205</f>
        <v>468750</v>
      </c>
      <c r="H199" s="22">
        <f t="shared" si="14"/>
        <v>90.361445783132538</v>
      </c>
      <c r="I199" s="22">
        <f t="shared" si="15"/>
        <v>46.178480542045072</v>
      </c>
    </row>
    <row r="200" spans="1:9" ht="36.6" customHeight="1">
      <c r="A200" s="23" t="s">
        <v>167</v>
      </c>
      <c r="B200" s="24" t="s">
        <v>359</v>
      </c>
      <c r="C200" s="25">
        <v>18750</v>
      </c>
      <c r="D200" s="25">
        <v>0</v>
      </c>
      <c r="E200" s="25">
        <v>18750</v>
      </c>
      <c r="F200" s="25">
        <v>18750</v>
      </c>
      <c r="G200" s="25">
        <v>18750</v>
      </c>
      <c r="H200" s="22">
        <f t="shared" si="14"/>
        <v>100</v>
      </c>
      <c r="I200" s="22" t="e">
        <f t="shared" si="15"/>
        <v>#DIV/0!</v>
      </c>
    </row>
    <row r="201" spans="1:9" ht="24" customHeight="1">
      <c r="A201" s="23" t="s">
        <v>187</v>
      </c>
      <c r="B201" s="24" t="s">
        <v>360</v>
      </c>
      <c r="C201" s="25">
        <f>SUM(C202:C204)</f>
        <v>350000</v>
      </c>
      <c r="D201" s="25">
        <f>SUM(D202:D204)</f>
        <v>173844.39</v>
      </c>
      <c r="E201" s="25">
        <f>SUM(E202:E204)</f>
        <v>350000</v>
      </c>
      <c r="F201" s="25">
        <f>SUM(F202:F204)</f>
        <v>44099.13</v>
      </c>
      <c r="G201" s="25">
        <f>SUM(G202:G204)</f>
        <v>350000</v>
      </c>
      <c r="H201" s="22">
        <f t="shared" si="14"/>
        <v>100</v>
      </c>
      <c r="I201" s="22">
        <f t="shared" si="15"/>
        <v>25.367013568858905</v>
      </c>
    </row>
    <row r="202" spans="1:9" ht="24" customHeight="1">
      <c r="A202" s="23" t="s">
        <v>189</v>
      </c>
      <c r="B202" s="38" t="s">
        <v>361</v>
      </c>
      <c r="C202" s="25">
        <v>100000</v>
      </c>
      <c r="D202" s="25">
        <v>25480</v>
      </c>
      <c r="E202" s="25">
        <v>100000</v>
      </c>
      <c r="F202" s="25">
        <v>44099.13</v>
      </c>
      <c r="G202" s="25">
        <v>100000</v>
      </c>
      <c r="H202" s="22">
        <f t="shared" si="14"/>
        <v>100</v>
      </c>
      <c r="I202" s="22">
        <f t="shared" si="15"/>
        <v>173.07350863422292</v>
      </c>
    </row>
    <row r="203" spans="1:9" ht="24" customHeight="1">
      <c r="A203" s="23" t="s">
        <v>191</v>
      </c>
      <c r="B203" s="38" t="s">
        <v>362</v>
      </c>
      <c r="C203" s="25">
        <v>150000</v>
      </c>
      <c r="D203" s="25">
        <v>148364.39000000001</v>
      </c>
      <c r="E203" s="25">
        <v>150000</v>
      </c>
      <c r="F203" s="25">
        <v>0</v>
      </c>
      <c r="G203" s="25">
        <v>0</v>
      </c>
      <c r="H203" s="22">
        <f t="shared" si="14"/>
        <v>0</v>
      </c>
      <c r="I203" s="22">
        <f t="shared" si="15"/>
        <v>0</v>
      </c>
    </row>
    <row r="204" spans="1:9" ht="24" customHeight="1">
      <c r="A204" s="23" t="s">
        <v>193</v>
      </c>
      <c r="B204" s="38" t="s">
        <v>363</v>
      </c>
      <c r="C204" s="25">
        <v>100000</v>
      </c>
      <c r="D204" s="25">
        <v>0</v>
      </c>
      <c r="E204" s="25">
        <v>100000</v>
      </c>
      <c r="F204" s="25">
        <v>0</v>
      </c>
      <c r="G204" s="25">
        <v>250000</v>
      </c>
      <c r="H204" s="22">
        <f t="shared" si="14"/>
        <v>250</v>
      </c>
      <c r="I204" s="22" t="e">
        <f t="shared" si="15"/>
        <v>#DIV/0!</v>
      </c>
    </row>
    <row r="205" spans="1:9" ht="21" customHeight="1">
      <c r="A205" s="23" t="s">
        <v>209</v>
      </c>
      <c r="B205" s="24" t="s">
        <v>364</v>
      </c>
      <c r="C205" s="25">
        <v>150000</v>
      </c>
      <c r="D205" s="25">
        <v>153200</v>
      </c>
      <c r="E205" s="25">
        <v>150000</v>
      </c>
      <c r="F205" s="25">
        <v>88175</v>
      </c>
      <c r="G205" s="25">
        <v>100000</v>
      </c>
      <c r="H205" s="22">
        <f t="shared" si="14"/>
        <v>66.666666666666657</v>
      </c>
      <c r="I205" s="22">
        <f t="shared" si="15"/>
        <v>57.555483028720623</v>
      </c>
    </row>
    <row r="206" spans="1:9" ht="37.15" customHeight="1">
      <c r="A206" s="19" t="s">
        <v>56</v>
      </c>
      <c r="B206" s="20" t="s">
        <v>365</v>
      </c>
      <c r="C206" s="21">
        <f>SUM(C207:C212)</f>
        <v>470000</v>
      </c>
      <c r="D206" s="21">
        <f>SUM(D207:D212)</f>
        <v>155709</v>
      </c>
      <c r="E206" s="21">
        <v>453000</v>
      </c>
      <c r="F206" s="21">
        <f>SUM(F207:F212)</f>
        <v>121338.25</v>
      </c>
      <c r="G206" s="21">
        <f>SUM(G207:G212)</f>
        <v>180000</v>
      </c>
      <c r="H206" s="22">
        <f t="shared" si="14"/>
        <v>39.735099337748345</v>
      </c>
      <c r="I206" s="22">
        <f t="shared" si="15"/>
        <v>77.926291993397939</v>
      </c>
    </row>
    <row r="207" spans="1:9" ht="26.45" customHeight="1">
      <c r="A207" s="23" t="s">
        <v>366</v>
      </c>
      <c r="B207" s="24" t="s">
        <v>367</v>
      </c>
      <c r="C207" s="25">
        <v>200000</v>
      </c>
      <c r="D207" s="25">
        <v>87113</v>
      </c>
      <c r="E207" s="25">
        <v>80000</v>
      </c>
      <c r="F207" s="25">
        <v>50763.75</v>
      </c>
      <c r="G207" s="25">
        <v>80000</v>
      </c>
      <c r="H207" s="22">
        <f t="shared" si="14"/>
        <v>100</v>
      </c>
      <c r="I207" s="22">
        <f t="shared" si="15"/>
        <v>58.273449427754755</v>
      </c>
    </row>
    <row r="208" spans="1:9" ht="33" customHeight="1">
      <c r="A208" s="23" t="s">
        <v>368</v>
      </c>
      <c r="B208" s="24" t="s">
        <v>369</v>
      </c>
      <c r="C208" s="25">
        <v>150000</v>
      </c>
      <c r="D208" s="25">
        <v>53365</v>
      </c>
      <c r="E208" s="25">
        <v>120000</v>
      </c>
      <c r="F208" s="25">
        <v>24864.91</v>
      </c>
      <c r="G208" s="25">
        <v>30000</v>
      </c>
      <c r="H208" s="22">
        <f t="shared" si="14"/>
        <v>25</v>
      </c>
      <c r="I208" s="22">
        <f t="shared" si="15"/>
        <v>46.594041038133611</v>
      </c>
    </row>
    <row r="209" spans="1:9" ht="30.6" customHeight="1">
      <c r="A209" s="23" t="s">
        <v>370</v>
      </c>
      <c r="B209" s="24" t="s">
        <v>371</v>
      </c>
      <c r="C209" s="25">
        <v>15000</v>
      </c>
      <c r="D209" s="25">
        <v>1600</v>
      </c>
      <c r="E209" s="25">
        <v>3000</v>
      </c>
      <c r="F209" s="25">
        <v>0</v>
      </c>
      <c r="G209" s="25">
        <v>0</v>
      </c>
      <c r="H209" s="22">
        <f t="shared" si="14"/>
        <v>0</v>
      </c>
      <c r="I209" s="22">
        <f t="shared" si="15"/>
        <v>0</v>
      </c>
    </row>
    <row r="210" spans="1:9" ht="27" customHeight="1">
      <c r="A210" s="23" t="s">
        <v>372</v>
      </c>
      <c r="B210" s="24" t="s">
        <v>373</v>
      </c>
      <c r="C210" s="25">
        <v>0</v>
      </c>
      <c r="D210" s="25">
        <v>0</v>
      </c>
      <c r="E210" s="25">
        <v>170000</v>
      </c>
      <c r="F210" s="25">
        <v>0</v>
      </c>
      <c r="G210" s="25">
        <v>0</v>
      </c>
      <c r="H210" s="22">
        <f t="shared" si="14"/>
        <v>0</v>
      </c>
      <c r="I210" s="22" t="e">
        <f t="shared" si="15"/>
        <v>#DIV/0!</v>
      </c>
    </row>
    <row r="211" spans="1:9" ht="28.9" customHeight="1">
      <c r="A211" s="23" t="s">
        <v>374</v>
      </c>
      <c r="B211" s="24" t="s">
        <v>375</v>
      </c>
      <c r="C211" s="25">
        <v>70000</v>
      </c>
      <c r="D211" s="25">
        <v>0</v>
      </c>
      <c r="E211" s="25">
        <v>50000</v>
      </c>
      <c r="F211" s="25">
        <v>40972.33</v>
      </c>
      <c r="G211" s="25">
        <v>50000</v>
      </c>
      <c r="H211" s="22">
        <f t="shared" si="14"/>
        <v>100</v>
      </c>
      <c r="I211" s="22" t="e">
        <f t="shared" si="15"/>
        <v>#DIV/0!</v>
      </c>
    </row>
    <row r="212" spans="1:9" ht="29.45" customHeight="1">
      <c r="A212" s="23" t="s">
        <v>376</v>
      </c>
      <c r="B212" s="24" t="s">
        <v>377</v>
      </c>
      <c r="C212" s="25">
        <v>35000</v>
      </c>
      <c r="D212" s="25">
        <v>13631</v>
      </c>
      <c r="E212" s="25">
        <v>30000</v>
      </c>
      <c r="F212" s="25">
        <v>4737.26</v>
      </c>
      <c r="G212" s="25">
        <v>20000</v>
      </c>
      <c r="H212" s="22">
        <f t="shared" si="14"/>
        <v>66.666666666666657</v>
      </c>
      <c r="I212" s="22">
        <f t="shared" si="15"/>
        <v>34.753576406719979</v>
      </c>
    </row>
    <row r="213" spans="1:9" ht="15.6" customHeight="1">
      <c r="A213" s="19" t="s">
        <v>58</v>
      </c>
      <c r="B213" s="20" t="s">
        <v>378</v>
      </c>
      <c r="C213" s="21">
        <v>0</v>
      </c>
      <c r="D213" s="21">
        <v>0</v>
      </c>
      <c r="E213" s="21">
        <v>0</v>
      </c>
      <c r="F213" s="21">
        <v>0</v>
      </c>
      <c r="G213" s="21">
        <v>0</v>
      </c>
      <c r="H213" s="22" t="e">
        <f t="shared" si="14"/>
        <v>#DIV/0!</v>
      </c>
      <c r="I213" s="22" t="e">
        <f t="shared" si="15"/>
        <v>#DIV/0!</v>
      </c>
    </row>
    <row r="214" spans="1:9" ht="22.15" customHeight="1">
      <c r="A214" s="19" t="s">
        <v>11</v>
      </c>
      <c r="B214" s="20" t="s">
        <v>379</v>
      </c>
      <c r="C214" s="21">
        <f>C215+C220+C226+C239</f>
        <v>6057875</v>
      </c>
      <c r="D214" s="21">
        <f>D215+D220+D226+D239</f>
        <v>5726879</v>
      </c>
      <c r="E214" s="21">
        <f>E215+E220+E226+E239</f>
        <v>6044875</v>
      </c>
      <c r="F214" s="21">
        <f>F215+F220+F226+F239</f>
        <v>1284754.8999999999</v>
      </c>
      <c r="G214" s="21">
        <f>G215+G220+G226+G239</f>
        <v>2362173</v>
      </c>
      <c r="H214" s="22">
        <f t="shared" si="14"/>
        <v>39.077284476519367</v>
      </c>
      <c r="I214" s="22">
        <f t="shared" si="15"/>
        <v>22.433770645407382</v>
      </c>
    </row>
    <row r="215" spans="1:9" ht="49.9" customHeight="1">
      <c r="A215" s="19" t="s">
        <v>61</v>
      </c>
      <c r="B215" s="20" t="s">
        <v>380</v>
      </c>
      <c r="C215" s="21">
        <f>SUM(C216:C219)</f>
        <v>4130875</v>
      </c>
      <c r="D215" s="21">
        <f>SUM(D216:D219)</f>
        <v>4036820</v>
      </c>
      <c r="E215" s="21">
        <f>SUM(E216:E219)</f>
        <v>4120875</v>
      </c>
      <c r="F215" s="21">
        <f>SUM(F216:F219)</f>
        <v>884600.27</v>
      </c>
      <c r="G215" s="21">
        <f>SUM(G216:G219)</f>
        <v>1787173</v>
      </c>
      <c r="H215" s="22">
        <f t="shared" si="14"/>
        <v>43.368774835441506</v>
      </c>
      <c r="I215" s="22">
        <f t="shared" si="15"/>
        <v>21.91329487071507</v>
      </c>
    </row>
    <row r="216" spans="1:9" ht="34.9" customHeight="1">
      <c r="A216" s="23" t="s">
        <v>63</v>
      </c>
      <c r="B216" s="24" t="s">
        <v>381</v>
      </c>
      <c r="C216" s="25">
        <v>0</v>
      </c>
      <c r="D216" s="25">
        <v>0</v>
      </c>
      <c r="E216" s="25">
        <v>0</v>
      </c>
      <c r="F216" s="25">
        <v>0</v>
      </c>
      <c r="G216" s="25">
        <v>0</v>
      </c>
      <c r="H216" s="22" t="e">
        <f t="shared" si="14"/>
        <v>#DIV/0!</v>
      </c>
      <c r="I216" s="22" t="e">
        <f t="shared" si="15"/>
        <v>#DIV/0!</v>
      </c>
    </row>
    <row r="217" spans="1:9" ht="24.6" customHeight="1">
      <c r="A217" s="39" t="s">
        <v>65</v>
      </c>
      <c r="B217" s="24" t="s">
        <v>382</v>
      </c>
      <c r="C217" s="25">
        <v>1010000</v>
      </c>
      <c r="D217" s="25">
        <v>1019493</v>
      </c>
      <c r="E217" s="25">
        <v>1000000</v>
      </c>
      <c r="F217" s="25">
        <v>521252.55</v>
      </c>
      <c r="G217" s="25">
        <v>850000</v>
      </c>
      <c r="H217" s="22">
        <f t="shared" si="14"/>
        <v>85</v>
      </c>
      <c r="I217" s="22">
        <f t="shared" si="15"/>
        <v>51.128605100770677</v>
      </c>
    </row>
    <row r="218" spans="1:9" ht="33.6" customHeight="1">
      <c r="A218" s="39" t="s">
        <v>67</v>
      </c>
      <c r="B218" s="24" t="s">
        <v>383</v>
      </c>
      <c r="C218" s="25">
        <v>2220875</v>
      </c>
      <c r="D218" s="25">
        <v>2220875</v>
      </c>
      <c r="E218" s="25">
        <v>2220875</v>
      </c>
      <c r="F218" s="25">
        <v>326174.43</v>
      </c>
      <c r="G218" s="25">
        <v>900000</v>
      </c>
      <c r="H218" s="22">
        <f t="shared" si="14"/>
        <v>40.524568019361737</v>
      </c>
      <c r="I218" s="22">
        <f t="shared" si="15"/>
        <v>14.686753194123936</v>
      </c>
    </row>
    <row r="219" spans="1:9" ht="21.6" customHeight="1">
      <c r="A219" s="39" t="s">
        <v>69</v>
      </c>
      <c r="B219" s="24" t="s">
        <v>384</v>
      </c>
      <c r="C219" s="25">
        <v>900000</v>
      </c>
      <c r="D219" s="25">
        <v>796452</v>
      </c>
      <c r="E219" s="25">
        <v>900000</v>
      </c>
      <c r="F219" s="25">
        <v>37173.29</v>
      </c>
      <c r="G219" s="25">
        <v>37173</v>
      </c>
      <c r="H219" s="22">
        <f t="shared" si="14"/>
        <v>4.1303333333333327</v>
      </c>
      <c r="I219" s="22">
        <f t="shared" si="15"/>
        <v>4.6673609960173366</v>
      </c>
    </row>
    <row r="220" spans="1:9" ht="28.15" customHeight="1">
      <c r="A220" s="28" t="s">
        <v>77</v>
      </c>
      <c r="B220" s="20" t="s">
        <v>385</v>
      </c>
      <c r="C220" s="21">
        <f>SUM(C221:C225)</f>
        <v>800000</v>
      </c>
      <c r="D220" s="21">
        <f>SUM(D221:D225)</f>
        <v>830376</v>
      </c>
      <c r="E220" s="21">
        <f>SUM(E221:E225)</f>
        <v>835000</v>
      </c>
      <c r="F220" s="21">
        <f>SUM(F221:F225)</f>
        <v>190225.25</v>
      </c>
      <c r="G220" s="21">
        <f>SUM(G221:G225)</f>
        <v>310000</v>
      </c>
      <c r="H220" s="22">
        <f t="shared" si="14"/>
        <v>37.125748502994007</v>
      </c>
      <c r="I220" s="22">
        <f t="shared" si="15"/>
        <v>22.908327071109955</v>
      </c>
    </row>
    <row r="221" spans="1:9" ht="22.9" customHeight="1">
      <c r="A221" s="31" t="s">
        <v>79</v>
      </c>
      <c r="B221" s="24" t="s">
        <v>386</v>
      </c>
      <c r="C221" s="25">
        <v>230000</v>
      </c>
      <c r="D221" s="25">
        <v>230036</v>
      </c>
      <c r="E221" s="25">
        <v>260000</v>
      </c>
      <c r="F221" s="25">
        <v>99001</v>
      </c>
      <c r="G221" s="25">
        <v>175000</v>
      </c>
      <c r="H221" s="22">
        <f t="shared" si="14"/>
        <v>67.307692307692307</v>
      </c>
      <c r="I221" s="22">
        <f t="shared" si="15"/>
        <v>43.037176789719872</v>
      </c>
    </row>
    <row r="222" spans="1:9" ht="27" customHeight="1">
      <c r="A222" s="31" t="s">
        <v>97</v>
      </c>
      <c r="B222" s="24" t="s">
        <v>387</v>
      </c>
      <c r="C222" s="25">
        <v>380000</v>
      </c>
      <c r="D222" s="25">
        <v>412721</v>
      </c>
      <c r="E222" s="25">
        <v>380000</v>
      </c>
      <c r="F222" s="25">
        <v>61065.5</v>
      </c>
      <c r="G222" s="25">
        <v>100000</v>
      </c>
      <c r="H222" s="22">
        <f t="shared" si="14"/>
        <v>26.315789473684209</v>
      </c>
      <c r="I222" s="22">
        <f t="shared" si="15"/>
        <v>14.795830597425381</v>
      </c>
    </row>
    <row r="223" spans="1:9" ht="23.45" customHeight="1">
      <c r="A223" s="31" t="s">
        <v>99</v>
      </c>
      <c r="B223" s="24" t="s">
        <v>388</v>
      </c>
      <c r="C223" s="25">
        <v>60000</v>
      </c>
      <c r="D223" s="25">
        <v>52353</v>
      </c>
      <c r="E223" s="25">
        <v>65000</v>
      </c>
      <c r="F223" s="25">
        <v>30158.75</v>
      </c>
      <c r="G223" s="25">
        <v>35000</v>
      </c>
      <c r="H223" s="22">
        <f t="shared" si="14"/>
        <v>53.846153846153847</v>
      </c>
      <c r="I223" s="22">
        <f t="shared" si="15"/>
        <v>57.606536397150123</v>
      </c>
    </row>
    <row r="224" spans="1:9" ht="30.6" customHeight="1">
      <c r="A224" s="31" t="s">
        <v>101</v>
      </c>
      <c r="B224" s="24" t="s">
        <v>389</v>
      </c>
      <c r="C224" s="25">
        <v>130000</v>
      </c>
      <c r="D224" s="25">
        <v>135266</v>
      </c>
      <c r="E224" s="25">
        <v>130000</v>
      </c>
      <c r="F224" s="25">
        <v>0</v>
      </c>
      <c r="G224" s="25">
        <v>0</v>
      </c>
      <c r="H224" s="22">
        <f t="shared" si="14"/>
        <v>0</v>
      </c>
      <c r="I224" s="22">
        <f t="shared" si="15"/>
        <v>0</v>
      </c>
    </row>
    <row r="225" spans="1:9" ht="24" customHeight="1">
      <c r="A225" s="31" t="s">
        <v>103</v>
      </c>
      <c r="B225" s="24" t="s">
        <v>390</v>
      </c>
      <c r="C225" s="25">
        <v>0</v>
      </c>
      <c r="D225" s="25">
        <v>0</v>
      </c>
      <c r="E225" s="25">
        <v>0</v>
      </c>
      <c r="F225" s="25">
        <v>0</v>
      </c>
      <c r="G225" s="25">
        <v>0</v>
      </c>
      <c r="H225" s="22" t="e">
        <f t="shared" si="14"/>
        <v>#DIV/0!</v>
      </c>
      <c r="I225" s="22" t="e">
        <f t="shared" si="15"/>
        <v>#DIV/0!</v>
      </c>
    </row>
    <row r="226" spans="1:9" ht="25.15" customHeight="1">
      <c r="A226" s="19" t="s">
        <v>136</v>
      </c>
      <c r="B226" s="20" t="s">
        <v>391</v>
      </c>
      <c r="C226" s="21">
        <f>SUM(C227:C238)</f>
        <v>1047000</v>
      </c>
      <c r="D226" s="21">
        <f>SUM(D227:D238)</f>
        <v>780973</v>
      </c>
      <c r="E226" s="21">
        <f>SUM(E227:E238)</f>
        <v>989000</v>
      </c>
      <c r="F226" s="21">
        <f>SUM(F227:F238)</f>
        <v>193222.38</v>
      </c>
      <c r="G226" s="21">
        <f>SUM(G227:G238)</f>
        <v>225000</v>
      </c>
      <c r="H226" s="22">
        <f t="shared" si="14"/>
        <v>22.75025278058645</v>
      </c>
      <c r="I226" s="22">
        <f t="shared" si="15"/>
        <v>24.741236892952767</v>
      </c>
    </row>
    <row r="227" spans="1:9">
      <c r="A227" s="23" t="s">
        <v>138</v>
      </c>
      <c r="B227" s="24" t="s">
        <v>392</v>
      </c>
      <c r="C227" s="25">
        <v>150000</v>
      </c>
      <c r="D227" s="25">
        <v>123894</v>
      </c>
      <c r="E227" s="25">
        <v>120000</v>
      </c>
      <c r="F227" s="25">
        <v>119382.88</v>
      </c>
      <c r="G227" s="25">
        <v>120000</v>
      </c>
      <c r="H227" s="22">
        <f t="shared" si="14"/>
        <v>100</v>
      </c>
      <c r="I227" s="22">
        <f t="shared" si="15"/>
        <v>96.358887436034038</v>
      </c>
    </row>
    <row r="228" spans="1:9" ht="22.15" customHeight="1">
      <c r="A228" s="23" t="s">
        <v>140</v>
      </c>
      <c r="B228" s="24" t="s">
        <v>393</v>
      </c>
      <c r="C228" s="25">
        <v>80000</v>
      </c>
      <c r="D228" s="25">
        <v>0</v>
      </c>
      <c r="E228" s="25">
        <v>80000</v>
      </c>
      <c r="F228" s="25">
        <v>0</v>
      </c>
      <c r="G228" s="25">
        <v>0</v>
      </c>
      <c r="H228" s="22">
        <f t="shared" si="14"/>
        <v>0</v>
      </c>
      <c r="I228" s="22" t="e">
        <f t="shared" si="15"/>
        <v>#DIV/0!</v>
      </c>
    </row>
    <row r="229" spans="1:9" ht="22.9" customHeight="1">
      <c r="A229" s="23" t="s">
        <v>142</v>
      </c>
      <c r="B229" s="24" t="s">
        <v>394</v>
      </c>
      <c r="C229" s="25">
        <v>12000</v>
      </c>
      <c r="D229" s="25">
        <v>4575</v>
      </c>
      <c r="E229" s="25">
        <v>12000</v>
      </c>
      <c r="F229" s="25">
        <v>0</v>
      </c>
      <c r="G229" s="25">
        <v>0</v>
      </c>
      <c r="H229" s="22">
        <f t="shared" si="14"/>
        <v>0</v>
      </c>
      <c r="I229" s="22">
        <f t="shared" si="15"/>
        <v>0</v>
      </c>
    </row>
    <row r="230" spans="1:9" ht="19.149999999999999" customHeight="1">
      <c r="A230" s="23" t="s">
        <v>144</v>
      </c>
      <c r="B230" s="24" t="s">
        <v>395</v>
      </c>
      <c r="C230" s="25">
        <v>25000</v>
      </c>
      <c r="D230" s="25">
        <v>22531</v>
      </c>
      <c r="E230" s="25">
        <v>0</v>
      </c>
      <c r="F230" s="25">
        <v>0</v>
      </c>
      <c r="G230" s="25">
        <v>0</v>
      </c>
      <c r="H230" s="22" t="e">
        <f t="shared" si="14"/>
        <v>#DIV/0!</v>
      </c>
      <c r="I230" s="22">
        <f t="shared" si="15"/>
        <v>0</v>
      </c>
    </row>
    <row r="231" spans="1:9" ht="21.6" customHeight="1">
      <c r="A231" s="23" t="s">
        <v>146</v>
      </c>
      <c r="B231" s="24" t="s">
        <v>396</v>
      </c>
      <c r="C231" s="25">
        <v>200000</v>
      </c>
      <c r="D231" s="25">
        <v>136125</v>
      </c>
      <c r="E231" s="25">
        <v>200000</v>
      </c>
      <c r="F231" s="25">
        <v>0</v>
      </c>
      <c r="G231" s="25">
        <v>0</v>
      </c>
      <c r="H231" s="22">
        <f t="shared" si="14"/>
        <v>0</v>
      </c>
      <c r="I231" s="22">
        <f t="shared" si="15"/>
        <v>0</v>
      </c>
    </row>
    <row r="232" spans="1:9" ht="20.45" customHeight="1">
      <c r="A232" s="23" t="s">
        <v>397</v>
      </c>
      <c r="B232" s="24" t="s">
        <v>398</v>
      </c>
      <c r="C232" s="25">
        <v>15000</v>
      </c>
      <c r="D232" s="25">
        <v>0</v>
      </c>
      <c r="E232" s="25">
        <v>12000</v>
      </c>
      <c r="F232" s="25">
        <v>0</v>
      </c>
      <c r="G232" s="25">
        <v>0</v>
      </c>
      <c r="H232" s="22">
        <f t="shared" si="14"/>
        <v>0</v>
      </c>
      <c r="I232" s="22" t="e">
        <f t="shared" si="15"/>
        <v>#DIV/0!</v>
      </c>
    </row>
    <row r="233" spans="1:9" ht="18.600000000000001" customHeight="1">
      <c r="A233" s="23" t="s">
        <v>399</v>
      </c>
      <c r="B233" s="24" t="s">
        <v>400</v>
      </c>
      <c r="C233" s="25">
        <v>5000</v>
      </c>
      <c r="D233" s="25">
        <v>0</v>
      </c>
      <c r="E233" s="25">
        <v>0</v>
      </c>
      <c r="F233" s="25">
        <v>0</v>
      </c>
      <c r="G233" s="25">
        <v>0</v>
      </c>
      <c r="H233" s="22" t="e">
        <f t="shared" si="14"/>
        <v>#DIV/0!</v>
      </c>
      <c r="I233" s="22" t="e">
        <f t="shared" si="15"/>
        <v>#DIV/0!</v>
      </c>
    </row>
    <row r="234" spans="1:9" ht="38.450000000000003" customHeight="1">
      <c r="A234" s="26" t="s">
        <v>401</v>
      </c>
      <c r="B234" s="24" t="s">
        <v>402</v>
      </c>
      <c r="C234" s="25">
        <v>200000</v>
      </c>
      <c r="D234" s="25">
        <v>238688</v>
      </c>
      <c r="E234" s="25">
        <v>250000</v>
      </c>
      <c r="F234" s="25">
        <v>47393.75</v>
      </c>
      <c r="G234" s="25">
        <v>50000</v>
      </c>
      <c r="H234" s="22">
        <f t="shared" si="14"/>
        <v>20</v>
      </c>
      <c r="I234" s="22">
        <f t="shared" si="15"/>
        <v>19.855941647673951</v>
      </c>
    </row>
    <row r="235" spans="1:9" ht="20.45" customHeight="1">
      <c r="A235" s="26" t="s">
        <v>403</v>
      </c>
      <c r="B235" s="24" t="s">
        <v>404</v>
      </c>
      <c r="C235" s="25">
        <v>50000</v>
      </c>
      <c r="D235" s="25">
        <v>0</v>
      </c>
      <c r="E235" s="25">
        <v>30000</v>
      </c>
      <c r="F235" s="25">
        <v>0</v>
      </c>
      <c r="G235" s="25">
        <v>0</v>
      </c>
      <c r="H235" s="22">
        <f t="shared" si="14"/>
        <v>0</v>
      </c>
      <c r="I235" s="22" t="e">
        <f t="shared" si="15"/>
        <v>#DIV/0!</v>
      </c>
    </row>
    <row r="236" spans="1:9" ht="22.15" customHeight="1">
      <c r="A236" s="23" t="s">
        <v>405</v>
      </c>
      <c r="B236" s="24" t="s">
        <v>406</v>
      </c>
      <c r="C236" s="25">
        <v>230000</v>
      </c>
      <c r="D236" s="25">
        <v>239500</v>
      </c>
      <c r="E236" s="25">
        <v>250000</v>
      </c>
      <c r="F236" s="25">
        <v>20925.75</v>
      </c>
      <c r="G236" s="25">
        <v>40000</v>
      </c>
      <c r="H236" s="22">
        <f t="shared" si="14"/>
        <v>16</v>
      </c>
      <c r="I236" s="22">
        <f t="shared" si="15"/>
        <v>8.7372651356993742</v>
      </c>
    </row>
    <row r="237" spans="1:9" ht="25.9" customHeight="1">
      <c r="A237" s="23" t="s">
        <v>407</v>
      </c>
      <c r="B237" s="24" t="s">
        <v>408</v>
      </c>
      <c r="C237" s="25">
        <v>0</v>
      </c>
      <c r="D237" s="25">
        <v>0</v>
      </c>
      <c r="E237" s="25">
        <v>0</v>
      </c>
      <c r="F237" s="25">
        <v>0</v>
      </c>
      <c r="G237" s="25">
        <v>0</v>
      </c>
      <c r="H237" s="22" t="e">
        <f t="shared" si="14"/>
        <v>#DIV/0!</v>
      </c>
      <c r="I237" s="22" t="e">
        <f t="shared" si="15"/>
        <v>#DIV/0!</v>
      </c>
    </row>
    <row r="238" spans="1:9" ht="21" customHeight="1">
      <c r="A238" s="23" t="s">
        <v>409</v>
      </c>
      <c r="B238" s="24" t="s">
        <v>410</v>
      </c>
      <c r="C238" s="25">
        <v>80000</v>
      </c>
      <c r="D238" s="25">
        <v>15660</v>
      </c>
      <c r="E238" s="25">
        <v>35000</v>
      </c>
      <c r="F238" s="25">
        <v>5520</v>
      </c>
      <c r="G238" s="25">
        <v>15000</v>
      </c>
      <c r="H238" s="22">
        <f t="shared" si="14"/>
        <v>42.857142857142854</v>
      </c>
      <c r="I238" s="22">
        <f t="shared" si="15"/>
        <v>35.249042145593869</v>
      </c>
    </row>
    <row r="239" spans="1:9" ht="22.9" customHeight="1">
      <c r="A239" s="40" t="s">
        <v>148</v>
      </c>
      <c r="B239" s="20" t="s">
        <v>411</v>
      </c>
      <c r="C239" s="21">
        <v>80000</v>
      </c>
      <c r="D239" s="21">
        <v>78710</v>
      </c>
      <c r="E239" s="21">
        <v>100000</v>
      </c>
      <c r="F239" s="21">
        <v>16707</v>
      </c>
      <c r="G239" s="21">
        <v>40000</v>
      </c>
      <c r="H239" s="22">
        <f t="shared" si="14"/>
        <v>40</v>
      </c>
      <c r="I239" s="22">
        <f t="shared" si="15"/>
        <v>21.226019565493583</v>
      </c>
    </row>
    <row r="240" spans="1:9" ht="21" customHeight="1">
      <c r="A240" s="40" t="s">
        <v>13</v>
      </c>
      <c r="B240" s="20" t="s">
        <v>412</v>
      </c>
      <c r="C240" s="21">
        <v>30000</v>
      </c>
      <c r="D240" s="21">
        <v>34479</v>
      </c>
      <c r="E240" s="21">
        <v>30000</v>
      </c>
      <c r="F240" s="21">
        <v>3818.75</v>
      </c>
      <c r="G240" s="21">
        <v>10000</v>
      </c>
      <c r="H240" s="22">
        <f t="shared" si="14"/>
        <v>33.333333333333329</v>
      </c>
      <c r="I240" s="22">
        <f t="shared" si="15"/>
        <v>11.075582238463992</v>
      </c>
    </row>
    <row r="241" spans="1:9" ht="16.899999999999999" customHeight="1">
      <c r="A241" s="19" t="s">
        <v>15</v>
      </c>
      <c r="B241" s="20" t="s">
        <v>413</v>
      </c>
      <c r="C241" s="21">
        <v>40000</v>
      </c>
      <c r="D241" s="21">
        <v>43825</v>
      </c>
      <c r="E241" s="21">
        <v>50000</v>
      </c>
      <c r="F241" s="21">
        <v>32495.200000000001</v>
      </c>
      <c r="G241" s="21">
        <v>45000</v>
      </c>
      <c r="H241" s="22">
        <f t="shared" si="14"/>
        <v>90</v>
      </c>
      <c r="I241" s="22">
        <f t="shared" si="15"/>
        <v>74.147632629777533</v>
      </c>
    </row>
    <row r="242" spans="1:9" ht="27.6" customHeight="1">
      <c r="A242" s="1" t="s">
        <v>0</v>
      </c>
      <c r="B242" s="1" t="s">
        <v>50</v>
      </c>
      <c r="C242" s="1" t="s">
        <v>2</v>
      </c>
      <c r="D242" s="1" t="s">
        <v>3</v>
      </c>
      <c r="E242" s="1" t="s">
        <v>4</v>
      </c>
      <c r="F242" s="1" t="s">
        <v>5</v>
      </c>
      <c r="G242" s="1" t="s">
        <v>6</v>
      </c>
      <c r="H242" s="1" t="s">
        <v>7</v>
      </c>
      <c r="I242" s="1" t="s">
        <v>8</v>
      </c>
    </row>
    <row r="243" spans="1:9" ht="27.6" customHeight="1">
      <c r="A243" s="37" t="s">
        <v>414</v>
      </c>
      <c r="B243" s="17" t="s">
        <v>415</v>
      </c>
      <c r="C243" s="18">
        <f>C244+C248+C258</f>
        <v>2396000</v>
      </c>
      <c r="D243" s="18">
        <f>D244+D248+D258</f>
        <v>2148165</v>
      </c>
      <c r="E243" s="18">
        <f>E244+E248+E258</f>
        <v>2657575</v>
      </c>
      <c r="F243" s="18">
        <f>F244+F248+F258</f>
        <v>453298.83</v>
      </c>
      <c r="G243" s="18">
        <f>G244+G248+G258</f>
        <v>654231</v>
      </c>
      <c r="H243" s="18">
        <f t="shared" ref="H243:H273" si="16">G243/E243*100</f>
        <v>24.617593106497466</v>
      </c>
      <c r="I243" s="18">
        <f t="shared" ref="I243:I273" si="17">F243/D243*100</f>
        <v>21.101676547192604</v>
      </c>
    </row>
    <row r="244" spans="1:9" ht="47.45" customHeight="1">
      <c r="A244" s="19" t="s">
        <v>9</v>
      </c>
      <c r="B244" s="20" t="s">
        <v>416</v>
      </c>
      <c r="C244" s="21">
        <f>SUM(C245:C247)</f>
        <v>790000</v>
      </c>
      <c r="D244" s="21">
        <f>SUM(D245:D247)</f>
        <v>667805</v>
      </c>
      <c r="E244" s="21">
        <f>SUM(E245:E247)</f>
        <v>790000</v>
      </c>
      <c r="F244" s="21">
        <f>SUM(F245:F247)</f>
        <v>108252.65</v>
      </c>
      <c r="G244" s="21">
        <f>SUM(G245:G247)</f>
        <v>185000</v>
      </c>
      <c r="H244" s="22">
        <f t="shared" si="16"/>
        <v>23.417721518987342</v>
      </c>
      <c r="I244" s="22">
        <f t="shared" si="17"/>
        <v>16.210218551822759</v>
      </c>
    </row>
    <row r="245" spans="1:9" ht="21" customHeight="1">
      <c r="A245" s="31" t="s">
        <v>54</v>
      </c>
      <c r="B245" s="24" t="s">
        <v>417</v>
      </c>
      <c r="C245" s="25">
        <v>350000</v>
      </c>
      <c r="D245" s="25">
        <v>350316</v>
      </c>
      <c r="E245" s="25">
        <v>350000</v>
      </c>
      <c r="F245" s="25">
        <v>61450.82</v>
      </c>
      <c r="G245" s="25">
        <v>75000</v>
      </c>
      <c r="H245" s="22">
        <f t="shared" si="16"/>
        <v>21.428571428571427</v>
      </c>
      <c r="I245" s="22">
        <f t="shared" si="17"/>
        <v>17.541539638497813</v>
      </c>
    </row>
    <row r="246" spans="1:9" ht="18" customHeight="1">
      <c r="A246" s="31" t="s">
        <v>56</v>
      </c>
      <c r="B246" s="24" t="s">
        <v>418</v>
      </c>
      <c r="C246" s="25">
        <v>400000</v>
      </c>
      <c r="D246" s="25">
        <v>269800</v>
      </c>
      <c r="E246" s="25">
        <v>390000</v>
      </c>
      <c r="F246" s="25">
        <v>43153.64</v>
      </c>
      <c r="G246" s="25">
        <v>100000</v>
      </c>
      <c r="H246" s="22">
        <f t="shared" si="16"/>
        <v>25.641025641025639</v>
      </c>
      <c r="I246" s="22">
        <f t="shared" si="17"/>
        <v>15.994677538917717</v>
      </c>
    </row>
    <row r="247" spans="1:9" ht="41.45" customHeight="1">
      <c r="A247" s="31" t="s">
        <v>58</v>
      </c>
      <c r="B247" s="24" t="s">
        <v>419</v>
      </c>
      <c r="C247" s="25">
        <v>40000</v>
      </c>
      <c r="D247" s="25">
        <v>47689</v>
      </c>
      <c r="E247" s="25">
        <v>50000</v>
      </c>
      <c r="F247" s="25">
        <v>3648.19</v>
      </c>
      <c r="G247" s="25">
        <v>10000</v>
      </c>
      <c r="H247" s="22">
        <f t="shared" si="16"/>
        <v>20</v>
      </c>
      <c r="I247" s="22">
        <f t="shared" si="17"/>
        <v>7.6499612069869372</v>
      </c>
    </row>
    <row r="248" spans="1:9" ht="30" customHeight="1">
      <c r="A248" s="28" t="s">
        <v>11</v>
      </c>
      <c r="B248" s="20" t="s">
        <v>420</v>
      </c>
      <c r="C248" s="21">
        <f>C249+C250+C257</f>
        <v>750000</v>
      </c>
      <c r="D248" s="21">
        <f>D249+D250+D257</f>
        <v>559999</v>
      </c>
      <c r="E248" s="21">
        <f>E249+E250+E257</f>
        <v>982575</v>
      </c>
      <c r="F248" s="21">
        <f>F249+F250+F257</f>
        <v>216080.1</v>
      </c>
      <c r="G248" s="21">
        <f>G249+G250+G257</f>
        <v>306050</v>
      </c>
      <c r="H248" s="22">
        <f t="shared" si="16"/>
        <v>31.147749535658853</v>
      </c>
      <c r="I248" s="22">
        <f t="shared" si="17"/>
        <v>38.5858010460733</v>
      </c>
    </row>
    <row r="249" spans="1:9" ht="18" customHeight="1">
      <c r="A249" s="23" t="s">
        <v>61</v>
      </c>
      <c r="B249" s="24" t="s">
        <v>421</v>
      </c>
      <c r="C249" s="25">
        <v>200000</v>
      </c>
      <c r="D249" s="25">
        <v>201485</v>
      </c>
      <c r="E249" s="25">
        <v>200000</v>
      </c>
      <c r="F249" s="25">
        <v>46236.62</v>
      </c>
      <c r="G249" s="25">
        <v>120000</v>
      </c>
      <c r="H249" s="22">
        <f t="shared" si="16"/>
        <v>60</v>
      </c>
      <c r="I249" s="22">
        <f t="shared" si="17"/>
        <v>22.947921681514753</v>
      </c>
    </row>
    <row r="250" spans="1:9" ht="31.9" customHeight="1">
      <c r="A250" s="23" t="s">
        <v>77</v>
      </c>
      <c r="B250" s="24" t="s">
        <v>422</v>
      </c>
      <c r="C250" s="25">
        <f>SUM(C251:C256)</f>
        <v>500000</v>
      </c>
      <c r="D250" s="25">
        <f>SUM(D251:D256)</f>
        <v>315776</v>
      </c>
      <c r="E250" s="25">
        <f>SUM(E251:E256)</f>
        <v>732575</v>
      </c>
      <c r="F250" s="25">
        <f>SUM(F251:F256)</f>
        <v>169843.48</v>
      </c>
      <c r="G250" s="25">
        <f>SUM(G251:G256)</f>
        <v>186050</v>
      </c>
      <c r="H250" s="22">
        <f t="shared" si="16"/>
        <v>25.396717059686726</v>
      </c>
      <c r="I250" s="22">
        <f t="shared" si="17"/>
        <v>53.786063538710991</v>
      </c>
    </row>
    <row r="251" spans="1:9" ht="19.149999999999999" customHeight="1">
      <c r="A251" s="23" t="s">
        <v>79</v>
      </c>
      <c r="B251" s="24" t="s">
        <v>423</v>
      </c>
      <c r="C251" s="25">
        <v>200000</v>
      </c>
      <c r="D251" s="25">
        <v>185797</v>
      </c>
      <c r="E251" s="25">
        <v>200000</v>
      </c>
      <c r="F251" s="25">
        <v>5011</v>
      </c>
      <c r="G251" s="25">
        <v>20000</v>
      </c>
      <c r="H251" s="22">
        <f t="shared" si="16"/>
        <v>10</v>
      </c>
      <c r="I251" s="22">
        <f t="shared" si="17"/>
        <v>2.6970295537602866</v>
      </c>
    </row>
    <row r="252" spans="1:9" ht="26.45" customHeight="1">
      <c r="A252" s="23" t="s">
        <v>97</v>
      </c>
      <c r="B252" s="24" t="s">
        <v>424</v>
      </c>
      <c r="C252" s="25">
        <v>0</v>
      </c>
      <c r="D252" s="25">
        <v>0</v>
      </c>
      <c r="E252" s="25">
        <v>0</v>
      </c>
      <c r="F252" s="25">
        <v>0</v>
      </c>
      <c r="G252" s="25">
        <v>0</v>
      </c>
      <c r="H252" s="22" t="e">
        <f t="shared" si="16"/>
        <v>#DIV/0!</v>
      </c>
      <c r="I252" s="22" t="e">
        <f t="shared" si="17"/>
        <v>#DIV/0!</v>
      </c>
    </row>
    <row r="253" spans="1:9" ht="22.15" customHeight="1">
      <c r="A253" s="23" t="s">
        <v>99</v>
      </c>
      <c r="B253" s="24" t="s">
        <v>425</v>
      </c>
      <c r="C253" s="25">
        <v>300000</v>
      </c>
      <c r="D253" s="25">
        <v>129979</v>
      </c>
      <c r="E253" s="25">
        <v>285000</v>
      </c>
      <c r="F253" s="25">
        <v>1050</v>
      </c>
      <c r="G253" s="25">
        <v>1050</v>
      </c>
      <c r="H253" s="22">
        <f t="shared" si="16"/>
        <v>0.36842105263157893</v>
      </c>
      <c r="I253" s="22">
        <f t="shared" si="17"/>
        <v>0.80782280214496183</v>
      </c>
    </row>
    <row r="254" spans="1:9" ht="19.899999999999999" customHeight="1">
      <c r="A254" s="26" t="s">
        <v>101</v>
      </c>
      <c r="B254" s="24" t="s">
        <v>426</v>
      </c>
      <c r="C254" s="25">
        <v>0</v>
      </c>
      <c r="D254" s="25">
        <v>0</v>
      </c>
      <c r="E254" s="25">
        <v>50000</v>
      </c>
      <c r="F254" s="25">
        <v>0</v>
      </c>
      <c r="G254" s="25">
        <v>0</v>
      </c>
      <c r="H254" s="22">
        <f t="shared" si="16"/>
        <v>0</v>
      </c>
      <c r="I254" s="22" t="e">
        <f t="shared" si="17"/>
        <v>#DIV/0!</v>
      </c>
    </row>
    <row r="255" spans="1:9">
      <c r="A255" s="26" t="s">
        <v>103</v>
      </c>
      <c r="B255" s="24" t="s">
        <v>427</v>
      </c>
      <c r="C255" s="25">
        <v>0</v>
      </c>
      <c r="D255" s="25">
        <v>0</v>
      </c>
      <c r="E255" s="25">
        <v>165000</v>
      </c>
      <c r="F255" s="25">
        <v>163782.48000000001</v>
      </c>
      <c r="G255" s="25">
        <v>165000</v>
      </c>
      <c r="H255" s="22">
        <f t="shared" si="16"/>
        <v>100</v>
      </c>
      <c r="I255" s="22" t="e">
        <f t="shared" si="17"/>
        <v>#DIV/0!</v>
      </c>
    </row>
    <row r="256" spans="1:9" ht="21" customHeight="1">
      <c r="A256" s="23" t="s">
        <v>105</v>
      </c>
      <c r="B256" s="24" t="s">
        <v>428</v>
      </c>
      <c r="C256" s="25">
        <v>0</v>
      </c>
      <c r="D256" s="25">
        <v>0</v>
      </c>
      <c r="E256" s="25">
        <v>32575</v>
      </c>
      <c r="F256" s="25">
        <v>0</v>
      </c>
      <c r="G256" s="25">
        <v>0</v>
      </c>
      <c r="H256" s="22">
        <f t="shared" si="16"/>
        <v>0</v>
      </c>
      <c r="I256" s="22" t="e">
        <f t="shared" si="17"/>
        <v>#DIV/0!</v>
      </c>
    </row>
    <row r="257" spans="1:9" ht="45" customHeight="1">
      <c r="A257" s="41" t="s">
        <v>136</v>
      </c>
      <c r="B257" s="24" t="s">
        <v>429</v>
      </c>
      <c r="C257" s="25">
        <v>50000</v>
      </c>
      <c r="D257" s="25">
        <v>42738</v>
      </c>
      <c r="E257" s="25">
        <v>50000</v>
      </c>
      <c r="F257" s="25">
        <v>0</v>
      </c>
      <c r="G257" s="25">
        <v>0</v>
      </c>
      <c r="H257" s="22">
        <f t="shared" si="16"/>
        <v>0</v>
      </c>
      <c r="I257" s="22">
        <f t="shared" si="17"/>
        <v>0</v>
      </c>
    </row>
    <row r="258" spans="1:9" ht="16.149999999999999" customHeight="1">
      <c r="A258" s="19" t="s">
        <v>13</v>
      </c>
      <c r="B258" s="20" t="s">
        <v>430</v>
      </c>
      <c r="C258" s="21">
        <f>SUM(C259:C267)</f>
        <v>856000</v>
      </c>
      <c r="D258" s="21">
        <f>SUM(D259:D267)</f>
        <v>920361</v>
      </c>
      <c r="E258" s="21">
        <f>SUM(E259:E267)</f>
        <v>885000</v>
      </c>
      <c r="F258" s="21">
        <f>SUM(F259:F267)</f>
        <v>128966.08000000002</v>
      </c>
      <c r="G258" s="21">
        <f>SUM(G259:G267)</f>
        <v>163181</v>
      </c>
      <c r="H258" s="22">
        <f t="shared" si="16"/>
        <v>18.438531073446327</v>
      </c>
      <c r="I258" s="22">
        <f t="shared" si="17"/>
        <v>14.012553769662123</v>
      </c>
    </row>
    <row r="259" spans="1:9" ht="30.6" customHeight="1">
      <c r="A259" s="41" t="s">
        <v>159</v>
      </c>
      <c r="B259" s="24" t="s">
        <v>431</v>
      </c>
      <c r="C259" s="25">
        <v>75000</v>
      </c>
      <c r="D259" s="25">
        <v>70314</v>
      </c>
      <c r="E259" s="25">
        <v>75000</v>
      </c>
      <c r="F259" s="25">
        <v>0</v>
      </c>
      <c r="G259" s="25">
        <v>0</v>
      </c>
      <c r="H259" s="22">
        <f t="shared" si="16"/>
        <v>0</v>
      </c>
      <c r="I259" s="22">
        <f t="shared" si="17"/>
        <v>0</v>
      </c>
    </row>
    <row r="260" spans="1:9" ht="29.45" customHeight="1">
      <c r="A260" s="23" t="s">
        <v>161</v>
      </c>
      <c r="B260" s="24" t="s">
        <v>432</v>
      </c>
      <c r="C260" s="25">
        <v>330000</v>
      </c>
      <c r="D260" s="25">
        <v>326052</v>
      </c>
      <c r="E260" s="25">
        <v>350000</v>
      </c>
      <c r="F260" s="25">
        <v>83388.38</v>
      </c>
      <c r="G260" s="25">
        <v>100000</v>
      </c>
      <c r="H260" s="22">
        <f t="shared" si="16"/>
        <v>28.571428571428569</v>
      </c>
      <c r="I260" s="22">
        <f t="shared" si="17"/>
        <v>25.575178192435565</v>
      </c>
    </row>
    <row r="261" spans="1:9" ht="21" customHeight="1">
      <c r="A261" s="23" t="s">
        <v>333</v>
      </c>
      <c r="B261" s="24" t="s">
        <v>433</v>
      </c>
      <c r="C261" s="25">
        <v>160000</v>
      </c>
      <c r="D261" s="25">
        <v>141250</v>
      </c>
      <c r="E261" s="25">
        <v>150000</v>
      </c>
      <c r="F261" s="25">
        <v>8959.7800000000007</v>
      </c>
      <c r="G261" s="25">
        <v>20000</v>
      </c>
      <c r="H261" s="22">
        <f t="shared" si="16"/>
        <v>13.333333333333334</v>
      </c>
      <c r="I261" s="22">
        <f t="shared" si="17"/>
        <v>6.3432070796460183</v>
      </c>
    </row>
    <row r="262" spans="1:9">
      <c r="A262" s="23" t="s">
        <v>341</v>
      </c>
      <c r="B262" s="32" t="s">
        <v>434</v>
      </c>
      <c r="C262" s="25">
        <v>40000</v>
      </c>
      <c r="D262" s="25">
        <v>39674</v>
      </c>
      <c r="E262" s="25">
        <v>40000</v>
      </c>
      <c r="F262" s="25">
        <v>1325</v>
      </c>
      <c r="G262" s="25">
        <v>1325</v>
      </c>
      <c r="H262" s="22">
        <f t="shared" si="16"/>
        <v>3.3125</v>
      </c>
      <c r="I262" s="22">
        <f t="shared" si="17"/>
        <v>3.3397187074658468</v>
      </c>
    </row>
    <row r="263" spans="1:9">
      <c r="A263" s="23" t="s">
        <v>349</v>
      </c>
      <c r="B263" s="32" t="s">
        <v>435</v>
      </c>
      <c r="C263" s="25">
        <v>31000</v>
      </c>
      <c r="D263" s="25">
        <v>27578</v>
      </c>
      <c r="E263" s="25">
        <v>30000</v>
      </c>
      <c r="F263" s="25">
        <v>31855.82</v>
      </c>
      <c r="G263" s="25">
        <v>31856</v>
      </c>
      <c r="H263" s="22">
        <f t="shared" si="16"/>
        <v>106.18666666666667</v>
      </c>
      <c r="I263" s="22">
        <f t="shared" si="17"/>
        <v>115.51171223438973</v>
      </c>
    </row>
    <row r="264" spans="1:9">
      <c r="A264" s="23" t="s">
        <v>351</v>
      </c>
      <c r="B264" s="32" t="s">
        <v>436</v>
      </c>
      <c r="C264" s="25">
        <v>160000</v>
      </c>
      <c r="D264" s="25">
        <v>159637</v>
      </c>
      <c r="E264" s="25">
        <v>160000</v>
      </c>
      <c r="F264" s="25">
        <v>3437.1</v>
      </c>
      <c r="G264" s="25">
        <v>10000</v>
      </c>
      <c r="H264" s="22">
        <f t="shared" si="16"/>
        <v>6.25</v>
      </c>
      <c r="I264" s="22">
        <f t="shared" si="17"/>
        <v>2.1530722827414697</v>
      </c>
    </row>
    <row r="265" spans="1:9">
      <c r="A265" s="23" t="s">
        <v>353</v>
      </c>
      <c r="B265" s="32" t="s">
        <v>437</v>
      </c>
      <c r="C265" s="25">
        <v>0</v>
      </c>
      <c r="D265" s="25">
        <v>113457</v>
      </c>
      <c r="E265" s="25">
        <v>0</v>
      </c>
      <c r="F265" s="25">
        <v>0</v>
      </c>
      <c r="G265" s="25">
        <v>0</v>
      </c>
      <c r="H265" s="22" t="e">
        <f t="shared" si="16"/>
        <v>#DIV/0!</v>
      </c>
      <c r="I265" s="22">
        <f t="shared" si="17"/>
        <v>0</v>
      </c>
    </row>
    <row r="266" spans="1:9">
      <c r="A266" s="23" t="s">
        <v>438</v>
      </c>
      <c r="B266" s="32" t="s">
        <v>439</v>
      </c>
      <c r="C266" s="25">
        <v>60000</v>
      </c>
      <c r="D266" s="25">
        <v>42399</v>
      </c>
      <c r="E266" s="25">
        <v>60000</v>
      </c>
      <c r="F266" s="25">
        <v>0</v>
      </c>
      <c r="G266" s="25">
        <v>0</v>
      </c>
      <c r="H266" s="22">
        <f t="shared" si="16"/>
        <v>0</v>
      </c>
      <c r="I266" s="22">
        <f t="shared" si="17"/>
        <v>0</v>
      </c>
    </row>
    <row r="267" spans="1:9">
      <c r="A267" s="23" t="s">
        <v>440</v>
      </c>
      <c r="B267" s="32" t="s">
        <v>441</v>
      </c>
      <c r="C267" s="25">
        <v>0</v>
      </c>
      <c r="D267" s="25">
        <v>0</v>
      </c>
      <c r="E267" s="25">
        <v>20000</v>
      </c>
      <c r="F267" s="25">
        <v>0</v>
      </c>
      <c r="G267" s="25">
        <v>0</v>
      </c>
      <c r="H267" s="22">
        <f t="shared" si="16"/>
        <v>0</v>
      </c>
      <c r="I267" s="22" t="e">
        <f t="shared" si="17"/>
        <v>#DIV/0!</v>
      </c>
    </row>
    <row r="268" spans="1:9" ht="18.600000000000001" customHeight="1">
      <c r="A268" s="16" t="s">
        <v>442</v>
      </c>
      <c r="B268" s="17" t="s">
        <v>443</v>
      </c>
      <c r="C268" s="18">
        <f>C269+C270+C273</f>
        <v>155500</v>
      </c>
      <c r="D268" s="18">
        <f>D269+D270+D273</f>
        <v>133010</v>
      </c>
      <c r="E268" s="18">
        <f>E269+E270+E273</f>
        <v>143500</v>
      </c>
      <c r="F268" s="18">
        <f>F269+F270+F273</f>
        <v>100824.48999999999</v>
      </c>
      <c r="G268" s="18">
        <f>G269+G270+G273</f>
        <v>108614</v>
      </c>
      <c r="H268" s="18">
        <f t="shared" si="16"/>
        <v>75.689198606271773</v>
      </c>
      <c r="I268" s="18">
        <f t="shared" si="17"/>
        <v>75.802187805428161</v>
      </c>
    </row>
    <row r="269" spans="1:9" ht="30.6" customHeight="1">
      <c r="A269" s="19" t="s">
        <v>9</v>
      </c>
      <c r="B269" s="20" t="s">
        <v>444</v>
      </c>
      <c r="C269" s="21">
        <v>35000</v>
      </c>
      <c r="D269" s="21">
        <v>21300</v>
      </c>
      <c r="E269" s="21">
        <v>25000</v>
      </c>
      <c r="F269" s="21">
        <v>3613.75</v>
      </c>
      <c r="G269" s="21">
        <v>3614</v>
      </c>
      <c r="H269" s="22">
        <f t="shared" si="16"/>
        <v>14.456</v>
      </c>
      <c r="I269" s="22">
        <f t="shared" si="17"/>
        <v>16.965962441314552</v>
      </c>
    </row>
    <row r="270" spans="1:9" ht="18.600000000000001" customHeight="1">
      <c r="A270" s="19" t="s">
        <v>11</v>
      </c>
      <c r="B270" s="20" t="s">
        <v>445</v>
      </c>
      <c r="C270" s="21">
        <f>SUM(C271:C272)</f>
        <v>110500</v>
      </c>
      <c r="D270" s="21">
        <f>SUM(D271:D272)</f>
        <v>101459</v>
      </c>
      <c r="E270" s="21">
        <f>SUM(E271:E272)</f>
        <v>108500</v>
      </c>
      <c r="F270" s="21">
        <f>F271+F272</f>
        <v>97210.739999999991</v>
      </c>
      <c r="G270" s="21">
        <f>SUM(G271:G272)</f>
        <v>105000</v>
      </c>
      <c r="H270" s="22">
        <f t="shared" si="16"/>
        <v>96.774193548387103</v>
      </c>
      <c r="I270" s="22">
        <f t="shared" si="17"/>
        <v>95.812830798647724</v>
      </c>
    </row>
    <row r="271" spans="1:9">
      <c r="A271" s="19" t="s">
        <v>61</v>
      </c>
      <c r="B271" s="20" t="s">
        <v>446</v>
      </c>
      <c r="C271" s="21">
        <v>94000</v>
      </c>
      <c r="D271" s="21">
        <v>92483</v>
      </c>
      <c r="E271" s="21">
        <v>92500</v>
      </c>
      <c r="F271" s="21">
        <v>92836.54</v>
      </c>
      <c r="G271" s="21">
        <v>95000</v>
      </c>
      <c r="H271" s="22">
        <f t="shared" si="16"/>
        <v>102.70270270270269</v>
      </c>
      <c r="I271" s="22">
        <f t="shared" si="17"/>
        <v>100.3822756614729</v>
      </c>
    </row>
    <row r="272" spans="1:9" ht="15.6" customHeight="1">
      <c r="A272" s="19" t="s">
        <v>77</v>
      </c>
      <c r="B272" s="20" t="s">
        <v>447</v>
      </c>
      <c r="C272" s="21">
        <v>16500</v>
      </c>
      <c r="D272" s="21">
        <v>8976</v>
      </c>
      <c r="E272" s="21">
        <v>16000</v>
      </c>
      <c r="F272" s="21">
        <v>4374.2</v>
      </c>
      <c r="G272" s="21">
        <v>10000</v>
      </c>
      <c r="H272" s="22">
        <f t="shared" si="16"/>
        <v>62.5</v>
      </c>
      <c r="I272" s="22">
        <f t="shared" si="17"/>
        <v>48.732174688057043</v>
      </c>
    </row>
    <row r="273" spans="1:9" ht="16.899999999999999" customHeight="1">
      <c r="A273" s="28" t="s">
        <v>13</v>
      </c>
      <c r="B273" s="20" t="s">
        <v>448</v>
      </c>
      <c r="C273" s="21">
        <v>10000</v>
      </c>
      <c r="D273" s="21">
        <v>10251</v>
      </c>
      <c r="E273" s="21">
        <v>10000</v>
      </c>
      <c r="F273" s="21">
        <v>0</v>
      </c>
      <c r="G273" s="21">
        <v>0</v>
      </c>
      <c r="H273" s="22">
        <f t="shared" si="16"/>
        <v>0</v>
      </c>
      <c r="I273" s="22">
        <f t="shared" si="17"/>
        <v>0</v>
      </c>
    </row>
    <row r="274" spans="1:9" ht="29.45" customHeight="1">
      <c r="A274" s="1" t="s">
        <v>0</v>
      </c>
      <c r="B274" s="1" t="s">
        <v>50</v>
      </c>
      <c r="C274" s="1" t="s">
        <v>2</v>
      </c>
      <c r="D274" s="1" t="s">
        <v>3</v>
      </c>
      <c r="E274" s="1" t="s">
        <v>4</v>
      </c>
      <c r="F274" s="1" t="s">
        <v>5</v>
      </c>
      <c r="G274" s="1" t="s">
        <v>6</v>
      </c>
      <c r="H274" s="1" t="s">
        <v>7</v>
      </c>
      <c r="I274" s="1" t="s">
        <v>8</v>
      </c>
    </row>
    <row r="275" spans="1:9" ht="22.9" customHeight="1">
      <c r="A275" s="37" t="s">
        <v>449</v>
      </c>
      <c r="B275" s="17" t="s">
        <v>450</v>
      </c>
      <c r="C275" s="18">
        <f>C276+C281+C282+C283+C284+C285</f>
        <v>298000</v>
      </c>
      <c r="D275" s="18">
        <f>D276+D281+D282+D283+D284+D285</f>
        <v>224964</v>
      </c>
      <c r="E275" s="18">
        <f>E276+E281+E282+E283+E284+E285</f>
        <v>263000</v>
      </c>
      <c r="F275" s="18">
        <f>F276+F281+F282+F283+F284+F285</f>
        <v>58680.91</v>
      </c>
      <c r="G275" s="18">
        <f>G276+G281+G282+G283+G284+G285</f>
        <v>83600</v>
      </c>
      <c r="H275" s="18">
        <f t="shared" ref="H275:H288" si="18">G275/E275*100</f>
        <v>31.78707224334601</v>
      </c>
      <c r="I275" s="18">
        <f t="shared" ref="I275:I288" si="19">F275/D275*100</f>
        <v>26.084577976920752</v>
      </c>
    </row>
    <row r="276" spans="1:9" ht="27.6" customHeight="1">
      <c r="A276" s="19" t="s">
        <v>9</v>
      </c>
      <c r="B276" s="20" t="s">
        <v>451</v>
      </c>
      <c r="C276" s="21">
        <f>SUM(C277:C280)</f>
        <v>172000</v>
      </c>
      <c r="D276" s="21">
        <f>SUM(D277:D280)</f>
        <v>143345</v>
      </c>
      <c r="E276" s="21">
        <f>SUM(E277:E280)</f>
        <v>147000</v>
      </c>
      <c r="F276" s="21">
        <f>SUM(F277:F280)</f>
        <v>8100</v>
      </c>
      <c r="G276" s="21">
        <f>SUM(G277:G280)</f>
        <v>24100</v>
      </c>
      <c r="H276" s="21">
        <f t="shared" si="18"/>
        <v>16.394557823129251</v>
      </c>
      <c r="I276" s="21">
        <f t="shared" si="19"/>
        <v>5.6507028497680416</v>
      </c>
    </row>
    <row r="277" spans="1:9" ht="19.149999999999999" customHeight="1">
      <c r="A277" s="23" t="s">
        <v>56</v>
      </c>
      <c r="B277" s="24" t="s">
        <v>452</v>
      </c>
      <c r="C277" s="25">
        <v>40000</v>
      </c>
      <c r="D277" s="25">
        <v>48800</v>
      </c>
      <c r="E277" s="25">
        <v>45000</v>
      </c>
      <c r="F277" s="25">
        <v>8100</v>
      </c>
      <c r="G277" s="25">
        <v>8100</v>
      </c>
      <c r="H277" s="21">
        <f t="shared" si="18"/>
        <v>18</v>
      </c>
      <c r="I277" s="21">
        <f t="shared" si="19"/>
        <v>16.598360655737704</v>
      </c>
    </row>
    <row r="278" spans="1:9" ht="16.149999999999999" customHeight="1">
      <c r="A278" s="23" t="s">
        <v>58</v>
      </c>
      <c r="B278" s="24" t="s">
        <v>453</v>
      </c>
      <c r="C278" s="25">
        <v>50000</v>
      </c>
      <c r="D278" s="25">
        <v>62545</v>
      </c>
      <c r="E278" s="25">
        <v>70000</v>
      </c>
      <c r="F278" s="25">
        <v>0</v>
      </c>
      <c r="G278" s="25">
        <v>0</v>
      </c>
      <c r="H278" s="21">
        <f t="shared" si="18"/>
        <v>0</v>
      </c>
      <c r="I278" s="21">
        <f t="shared" si="19"/>
        <v>0</v>
      </c>
    </row>
    <row r="279" spans="1:9" ht="30" customHeight="1">
      <c r="A279" s="39" t="s">
        <v>454</v>
      </c>
      <c r="B279" s="24" t="s">
        <v>455</v>
      </c>
      <c r="C279" s="25">
        <v>32000</v>
      </c>
      <c r="D279" s="25">
        <v>32000</v>
      </c>
      <c r="E279" s="25">
        <v>32000</v>
      </c>
      <c r="F279" s="25">
        <v>0</v>
      </c>
      <c r="G279" s="25">
        <v>16000</v>
      </c>
      <c r="H279" s="21">
        <f t="shared" si="18"/>
        <v>50</v>
      </c>
      <c r="I279" s="21">
        <f t="shared" si="19"/>
        <v>0</v>
      </c>
    </row>
    <row r="280" spans="1:9" ht="19.899999999999999" customHeight="1">
      <c r="A280" s="39" t="s">
        <v>456</v>
      </c>
      <c r="B280" s="24" t="s">
        <v>457</v>
      </c>
      <c r="C280" s="25">
        <v>50000</v>
      </c>
      <c r="D280" s="25">
        <v>0</v>
      </c>
      <c r="E280" s="25">
        <v>0</v>
      </c>
      <c r="F280" s="25">
        <v>0</v>
      </c>
      <c r="G280" s="25">
        <v>0</v>
      </c>
      <c r="H280" s="21" t="e">
        <f t="shared" si="18"/>
        <v>#DIV/0!</v>
      </c>
      <c r="I280" s="21" t="e">
        <f t="shared" si="19"/>
        <v>#DIV/0!</v>
      </c>
    </row>
    <row r="281" spans="1:9" ht="15.6" customHeight="1">
      <c r="A281" s="19" t="s">
        <v>11</v>
      </c>
      <c r="B281" s="20" t="s">
        <v>458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21" t="e">
        <f t="shared" si="18"/>
        <v>#DIV/0!</v>
      </c>
      <c r="I281" s="21" t="e">
        <f t="shared" si="19"/>
        <v>#DIV/0!</v>
      </c>
    </row>
    <row r="282" spans="1:9" ht="13.15" customHeight="1">
      <c r="A282" s="19" t="s">
        <v>13</v>
      </c>
      <c r="B282" s="20" t="s">
        <v>459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21" t="e">
        <f t="shared" si="18"/>
        <v>#DIV/0!</v>
      </c>
      <c r="I282" s="21" t="e">
        <f t="shared" si="19"/>
        <v>#DIV/0!</v>
      </c>
    </row>
    <row r="283" spans="1:9" ht="28.15" customHeight="1">
      <c r="A283" s="19" t="s">
        <v>15</v>
      </c>
      <c r="B283" s="20" t="s">
        <v>460</v>
      </c>
      <c r="C283" s="21">
        <v>0</v>
      </c>
      <c r="D283" s="21">
        <v>0</v>
      </c>
      <c r="E283" s="21">
        <v>0</v>
      </c>
      <c r="F283" s="21">
        <v>0</v>
      </c>
      <c r="G283" s="21">
        <v>0</v>
      </c>
      <c r="H283" s="21" t="e">
        <f t="shared" si="18"/>
        <v>#DIV/0!</v>
      </c>
      <c r="I283" s="21" t="e">
        <f t="shared" si="19"/>
        <v>#DIV/0!</v>
      </c>
    </row>
    <row r="284" spans="1:9">
      <c r="A284" s="19" t="s">
        <v>21</v>
      </c>
      <c r="B284" s="20" t="s">
        <v>461</v>
      </c>
      <c r="C284" s="21">
        <v>70000</v>
      </c>
      <c r="D284" s="21">
        <v>26000</v>
      </c>
      <c r="E284" s="21">
        <v>60000</v>
      </c>
      <c r="F284" s="21">
        <v>3500</v>
      </c>
      <c r="G284" s="21">
        <v>3500</v>
      </c>
      <c r="H284" s="21">
        <f t="shared" si="18"/>
        <v>5.833333333333333</v>
      </c>
      <c r="I284" s="21">
        <f t="shared" si="19"/>
        <v>13.461538461538462</v>
      </c>
    </row>
    <row r="285" spans="1:9" ht="48.6" customHeight="1">
      <c r="A285" s="19" t="s">
        <v>33</v>
      </c>
      <c r="B285" s="20" t="s">
        <v>462</v>
      </c>
      <c r="C285" s="21">
        <v>56000</v>
      </c>
      <c r="D285" s="21">
        <v>55619</v>
      </c>
      <c r="E285" s="21">
        <v>56000</v>
      </c>
      <c r="F285" s="21">
        <v>47080.91</v>
      </c>
      <c r="G285" s="21">
        <v>56000</v>
      </c>
      <c r="H285" s="21">
        <f t="shared" si="18"/>
        <v>100</v>
      </c>
      <c r="I285" s="21">
        <f t="shared" si="19"/>
        <v>84.648968877541847</v>
      </c>
    </row>
    <row r="286" spans="1:9" ht="21" customHeight="1">
      <c r="A286" s="42" t="s">
        <v>463</v>
      </c>
      <c r="B286" s="17" t="s">
        <v>464</v>
      </c>
      <c r="C286" s="18">
        <f>C287</f>
        <v>50000</v>
      </c>
      <c r="D286" s="18">
        <f>D287</f>
        <v>10003</v>
      </c>
      <c r="E286" s="18">
        <f>E287</f>
        <v>30000</v>
      </c>
      <c r="F286" s="18">
        <f>F287</f>
        <v>30000</v>
      </c>
      <c r="G286" s="18">
        <f>G287</f>
        <v>30000</v>
      </c>
      <c r="H286" s="18">
        <f t="shared" si="18"/>
        <v>100</v>
      </c>
      <c r="I286" s="18">
        <f t="shared" si="19"/>
        <v>299.91002699190244</v>
      </c>
    </row>
    <row r="287" spans="1:9" ht="45" customHeight="1">
      <c r="A287" s="19" t="s">
        <v>9</v>
      </c>
      <c r="B287" s="20" t="s">
        <v>465</v>
      </c>
      <c r="C287" s="21">
        <v>50000</v>
      </c>
      <c r="D287" s="21">
        <v>10003</v>
      </c>
      <c r="E287" s="21">
        <v>30000</v>
      </c>
      <c r="F287" s="21">
        <v>30000</v>
      </c>
      <c r="G287" s="21">
        <v>30000</v>
      </c>
      <c r="H287" s="21">
        <f t="shared" si="18"/>
        <v>100</v>
      </c>
      <c r="I287" s="21">
        <f t="shared" si="19"/>
        <v>299.91002699190244</v>
      </c>
    </row>
    <row r="288" spans="1:9" ht="36.6" customHeight="1">
      <c r="A288" s="42" t="s">
        <v>466</v>
      </c>
      <c r="B288" s="17" t="s">
        <v>467</v>
      </c>
      <c r="C288" s="18">
        <v>0</v>
      </c>
      <c r="D288" s="18">
        <v>0</v>
      </c>
      <c r="E288" s="18">
        <v>0</v>
      </c>
      <c r="F288" s="18">
        <v>0</v>
      </c>
      <c r="G288" s="18">
        <f>SUM(G289:G291)</f>
        <v>0</v>
      </c>
      <c r="H288" s="18" t="e">
        <f t="shared" si="18"/>
        <v>#DIV/0!</v>
      </c>
      <c r="I288" s="18" t="e">
        <f t="shared" si="19"/>
        <v>#DIV/0!</v>
      </c>
    </row>
    <row r="289" spans="1:9" ht="31.9" customHeight="1">
      <c r="A289" s="19" t="s">
        <v>9</v>
      </c>
      <c r="B289" s="20" t="s">
        <v>468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</row>
    <row r="290" spans="1:9" ht="17.45" customHeight="1">
      <c r="A290" s="19" t="s">
        <v>11</v>
      </c>
      <c r="B290" s="20" t="s">
        <v>469</v>
      </c>
      <c r="C290" s="21">
        <v>0</v>
      </c>
      <c r="D290" s="21">
        <v>0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</row>
    <row r="291" spans="1:9" ht="15" customHeight="1">
      <c r="A291" s="19" t="s">
        <v>13</v>
      </c>
      <c r="B291" s="20" t="s">
        <v>470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</row>
    <row r="292" spans="1:9" ht="36" customHeight="1">
      <c r="A292" s="16" t="s">
        <v>471</v>
      </c>
      <c r="B292" s="17" t="s">
        <v>472</v>
      </c>
      <c r="C292" s="18">
        <v>5400000</v>
      </c>
      <c r="D292" s="18">
        <v>5822031</v>
      </c>
      <c r="E292" s="18">
        <v>0</v>
      </c>
      <c r="F292" s="18">
        <v>0</v>
      </c>
      <c r="G292" s="18">
        <v>0</v>
      </c>
      <c r="H292" s="18" t="e">
        <f>#DIV/0!</f>
        <v>#DIV/0!</v>
      </c>
      <c r="I292" s="18">
        <v>0</v>
      </c>
    </row>
    <row r="293" spans="1:9" ht="25.15" customHeight="1">
      <c r="A293" s="16"/>
      <c r="B293" s="14" t="s">
        <v>473</v>
      </c>
      <c r="C293" s="43">
        <f>C292+C288+C286+C275+C268+C243+C197+C85+C24</f>
        <v>28424125</v>
      </c>
      <c r="D293" s="43">
        <f>D292+D288+D286+D275+D268+D243+D197+D85+D24</f>
        <v>27706236.579999998</v>
      </c>
      <c r="E293" s="43">
        <f>E292+E288+E286+E275+E268+E243+E197+E85+E24</f>
        <v>23662000</v>
      </c>
      <c r="F293" s="43">
        <f>F292+F288+F286+F275+F268+F243+F197+F85+F24</f>
        <v>6759884.3200000003</v>
      </c>
      <c r="G293" s="43">
        <f>G292+G288+G286+G275+G268+G243+G197+G85+G24</f>
        <v>9774746</v>
      </c>
      <c r="H293" s="43">
        <f>G293/E293*100</f>
        <v>41.309889273941344</v>
      </c>
      <c r="I293" s="43">
        <f>F293/D293*100</f>
        <v>24.398421274146216</v>
      </c>
    </row>
    <row r="294" spans="1:9" ht="20.45" customHeight="1">
      <c r="A294" s="16"/>
      <c r="B294" s="14" t="s">
        <v>474</v>
      </c>
      <c r="C294" s="43">
        <v>-3000</v>
      </c>
      <c r="D294" s="43">
        <f>D295</f>
        <v>1512205.4200000018</v>
      </c>
      <c r="E294" s="43">
        <f>E295</f>
        <v>0</v>
      </c>
      <c r="F294" s="43">
        <f>F295</f>
        <v>106864.66000000015</v>
      </c>
      <c r="G294" s="43">
        <f>G295</f>
        <v>0</v>
      </c>
      <c r="H294" s="43"/>
      <c r="I294" s="43"/>
    </row>
    <row r="295" spans="1:9" ht="18.600000000000001" customHeight="1">
      <c r="A295" s="13"/>
      <c r="B295" s="44" t="s">
        <v>475</v>
      </c>
      <c r="C295" s="45">
        <v>-3000</v>
      </c>
      <c r="D295" s="45">
        <f>D22-D293</f>
        <v>1512205.4200000018</v>
      </c>
      <c r="E295" s="45">
        <f>E22-E293</f>
        <v>0</v>
      </c>
      <c r="F295" s="45">
        <f>F22-F293</f>
        <v>106864.66000000015</v>
      </c>
      <c r="G295" s="45">
        <f>G22-G293</f>
        <v>0</v>
      </c>
      <c r="H295" s="45"/>
      <c r="I295" s="45"/>
    </row>
  </sheetData>
  <pageMargins left="0.70000000000000007" right="0.70000000000000007" top="0.75" bottom="0.75" header="0.30000000000000004" footer="0.30000000000000004"/>
  <pageSetup paperSize="0" scale="53" fitToWidth="0" fitToHeight="0" orientation="portrait" horizontalDpi="0" verticalDpi="0" copies="0"/>
  <rowBreaks count="6" manualBreakCount="6">
    <brk id="22" man="1"/>
    <brk id="62" man="1"/>
    <brk id="97" man="1"/>
    <brk id="139" man="1"/>
    <brk id="195" man="1"/>
    <brk id="2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8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8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BOZO</cp:lastModifiedBy>
  <cp:lastPrinted>2020-12-03T09:18:40Z</cp:lastPrinted>
  <dcterms:created xsi:type="dcterms:W3CDTF">2020-12-01T10:31:19Z</dcterms:created>
  <dcterms:modified xsi:type="dcterms:W3CDTF">2020-12-23T09:00:44Z</dcterms:modified>
</cp:coreProperties>
</file>